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https://drcngo-my.sharepoint.com/personal/nd701_drc_ngo/Documents/Desktop/To review/"/>
    </mc:Choice>
  </mc:AlternateContent>
  <xr:revisionPtr revIDLastSave="1" documentId="13_ncr:1_{94923392-4970-43F2-BD5C-C1DC3272AA21}" xr6:coauthVersionLast="47" xr6:coauthVersionMax="47" xr10:uidLastSave="{B74D8C1E-9DAA-4FEA-B86D-A3DCDA67F556}"/>
  <bookViews>
    <workbookView xWindow="-120" yWindow="-120" windowWidth="25440" windowHeight="15390" xr2:uid="{00000000-000D-0000-FFFF-FFFF00000000}"/>
  </bookViews>
  <sheets>
    <sheet name="BoQ Water point construct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65" i="1" l="1"/>
  <c r="D164" i="1"/>
  <c r="D163" i="1"/>
  <c r="F163" i="1" s="1"/>
  <c r="D162" i="1"/>
  <c r="F162" i="1" s="1"/>
  <c r="D161" i="1"/>
  <c r="D160" i="1"/>
  <c r="F160" i="1" s="1"/>
  <c r="D159" i="1"/>
  <c r="D158" i="1"/>
  <c r="F158" i="1" s="1"/>
  <c r="D157" i="1"/>
  <c r="D154" i="1"/>
  <c r="D153" i="1"/>
  <c r="D152" i="1"/>
  <c r="D151" i="1"/>
  <c r="D150" i="1"/>
  <c r="D147" i="1"/>
  <c r="F147" i="1" s="1"/>
  <c r="D146" i="1"/>
  <c r="F146" i="1" s="1"/>
  <c r="D143" i="1"/>
  <c r="F143" i="1" s="1"/>
  <c r="D142" i="1"/>
  <c r="F142" i="1" s="1"/>
  <c r="D139" i="1"/>
  <c r="F139" i="1" s="1"/>
  <c r="D138" i="1"/>
  <c r="F138" i="1" s="1"/>
  <c r="D137" i="1"/>
  <c r="F137" i="1" s="1"/>
  <c r="D136" i="1"/>
  <c r="F136" i="1" s="1"/>
  <c r="D135" i="1"/>
  <c r="D132" i="1"/>
  <c r="F132" i="1" s="1"/>
  <c r="D131" i="1"/>
  <c r="D130" i="1"/>
  <c r="F130" i="1" s="1"/>
  <c r="D129" i="1"/>
  <c r="F129" i="1" s="1"/>
  <c r="D128" i="1"/>
  <c r="D127" i="1"/>
  <c r="F127" i="1" s="1"/>
  <c r="F5" i="1"/>
  <c r="F6" i="1"/>
  <c r="F7" i="1"/>
  <c r="F8" i="1"/>
  <c r="F9" i="1"/>
  <c r="F10" i="1"/>
  <c r="F11" i="1"/>
  <c r="F12" i="1"/>
  <c r="F13" i="1"/>
  <c r="F14" i="1"/>
  <c r="F15" i="1"/>
  <c r="F16" i="1"/>
  <c r="F17" i="1"/>
  <c r="F18" i="1"/>
  <c r="F19" i="1"/>
  <c r="F20" i="1"/>
  <c r="F21" i="1"/>
  <c r="F24" i="1"/>
  <c r="F25" i="1"/>
  <c r="F26" i="1"/>
  <c r="F27" i="1"/>
  <c r="F28" i="1"/>
  <c r="F30" i="1"/>
  <c r="F31" i="1"/>
  <c r="F32" i="1"/>
  <c r="F33" i="1"/>
  <c r="F36" i="1"/>
  <c r="F37" i="1"/>
  <c r="F38" i="1"/>
  <c r="F39" i="1"/>
  <c r="F40" i="1"/>
  <c r="F41" i="1"/>
  <c r="F42" i="1"/>
  <c r="F45" i="1"/>
  <c r="F49" i="1" s="1"/>
  <c r="F46" i="1"/>
  <c r="F47" i="1"/>
  <c r="F48" i="1"/>
  <c r="F51" i="1"/>
  <c r="F52" i="1"/>
  <c r="F53" i="1"/>
  <c r="F54" i="1"/>
  <c r="F55" i="1"/>
  <c r="F56" i="1"/>
  <c r="F57" i="1"/>
  <c r="F58" i="1"/>
  <c r="F59" i="1"/>
  <c r="F60" i="1"/>
  <c r="F61" i="1"/>
  <c r="F62" i="1"/>
  <c r="F63" i="1"/>
  <c r="F64" i="1"/>
  <c r="F65" i="1"/>
  <c r="F66" i="1"/>
  <c r="F67" i="1"/>
  <c r="F70" i="1"/>
  <c r="F71" i="1"/>
  <c r="F72" i="1"/>
  <c r="F73" i="1"/>
  <c r="F74" i="1"/>
  <c r="F77" i="1"/>
  <c r="F78" i="1"/>
  <c r="F79" i="1"/>
  <c r="F80" i="1"/>
  <c r="F81" i="1"/>
  <c r="F82" i="1"/>
  <c r="F83" i="1"/>
  <c r="F84" i="1"/>
  <c r="F85" i="1"/>
  <c r="F86" i="1"/>
  <c r="F87" i="1"/>
  <c r="F88" i="1"/>
  <c r="F89" i="1"/>
  <c r="F90" i="1"/>
  <c r="F91" i="1"/>
  <c r="F92" i="1"/>
  <c r="F93" i="1"/>
  <c r="F94" i="1"/>
  <c r="F95" i="1"/>
  <c r="F98" i="1"/>
  <c r="F99" i="1"/>
  <c r="F100" i="1"/>
  <c r="F101" i="1"/>
  <c r="F102" i="1"/>
  <c r="F103" i="1"/>
  <c r="F104" i="1"/>
  <c r="F105" i="1"/>
  <c r="F108" i="1"/>
  <c r="F109" i="1"/>
  <c r="F110" i="1"/>
  <c r="F111" i="1"/>
  <c r="F112" i="1"/>
  <c r="F113" i="1"/>
  <c r="F114" i="1"/>
  <c r="F117" i="1"/>
  <c r="F118" i="1"/>
  <c r="F119" i="1"/>
  <c r="F120" i="1"/>
  <c r="F121" i="1"/>
  <c r="F122" i="1"/>
  <c r="F123" i="1"/>
  <c r="F124" i="1"/>
  <c r="F128" i="1"/>
  <c r="F131" i="1"/>
  <c r="F135" i="1"/>
  <c r="F144" i="1"/>
  <c r="F150" i="1"/>
  <c r="F151" i="1"/>
  <c r="F152" i="1"/>
  <c r="F153" i="1"/>
  <c r="F154" i="1"/>
  <c r="F157" i="1"/>
  <c r="F159" i="1"/>
  <c r="F161" i="1"/>
  <c r="F164" i="1"/>
  <c r="F165" i="1"/>
  <c r="F4" i="1"/>
  <c r="F166" i="1" l="1"/>
  <c r="F34" i="1"/>
  <c r="F115" i="1"/>
  <c r="F106" i="1"/>
  <c r="F75" i="1"/>
  <c r="F43" i="1"/>
  <c r="F22" i="1"/>
  <c r="F125" i="1"/>
  <c r="F133" i="1" s="1"/>
  <c r="F140" i="1" s="1"/>
  <c r="F68" i="1"/>
  <c r="F155" i="1"/>
  <c r="F96" i="1"/>
  <c r="F148" i="1"/>
  <c r="F167" i="1" l="1"/>
</calcChain>
</file>

<file path=xl/sharedStrings.xml><?xml version="1.0" encoding="utf-8"?>
<sst xmlns="http://schemas.openxmlformats.org/spreadsheetml/2006/main" count="318" uniqueCount="186">
  <si>
    <t>A</t>
  </si>
  <si>
    <t>Borehole drilling, casing, development and water quality test</t>
  </si>
  <si>
    <t xml:space="preserve">Geophysical survey </t>
  </si>
  <si>
    <t>Ls</t>
  </si>
  <si>
    <t>Project visibility i. Metallic billboard 2.4m x 1.2m billboard standing 2m high.</t>
  </si>
  <si>
    <t>Pc</t>
  </si>
  <si>
    <t>Mobilization of drilling rig, equipment</t>
  </si>
  <si>
    <t>Setting up drilling equipment for drilling</t>
  </si>
  <si>
    <t>Drilling of borehole using drilling rig from 0 to 100 meters</t>
  </si>
  <si>
    <t>m</t>
  </si>
  <si>
    <t>Supply and installation of PVC casing 10 bar casing. 5”internal diameter</t>
  </si>
  <si>
    <t>Supply and installation of PVC casing10 bar screen. 5”internal diameter</t>
  </si>
  <si>
    <t xml:space="preserve"> m</t>
  </si>
  <si>
    <t xml:space="preserve">Supply and place filter pack graded gravel in borehole annulus around the screen and casing plus grouting of none desired water venues </t>
  </si>
  <si>
    <t>m3</t>
  </si>
  <si>
    <t>Cement grouting of borehole wellhead</t>
  </si>
  <si>
    <t xml:space="preserve">Ls        </t>
  </si>
  <si>
    <t>Borehole cleaning and development until water is clear and sand free by use of pressurized air.</t>
  </si>
  <si>
    <t>Hrs</t>
  </si>
  <si>
    <t>Borehole yield test of minimum of 6 hours until stable dynamic water level is established using step/constant method</t>
  </si>
  <si>
    <t>Sterilization of borehole using chlorine</t>
  </si>
  <si>
    <t>Provide drilling report detailing borehole details</t>
  </si>
  <si>
    <t>Pcs</t>
  </si>
  <si>
    <t>Conduct details physical, bacteriological and chemical analysis of borehole fresh water sample from reputable laboratory. Contractor shall submit details report, duly signed by authorized body.</t>
  </si>
  <si>
    <t>Demobilization of materials from site</t>
  </si>
  <si>
    <t>Drilling site clean up to restore to original state</t>
  </si>
  <si>
    <t>SUB TOTAL DRILLING</t>
  </si>
  <si>
    <t xml:space="preserve">B </t>
  </si>
  <si>
    <t>EARTH WORK</t>
  </si>
  <si>
    <t xml:space="preserve">Site Clerance: Clear and remove all trees, shrubs, and obstacle to be disposed atlease100m away from the site. </t>
  </si>
  <si>
    <t>m2</t>
  </si>
  <si>
    <t>Excavate for the Foundation footing to receive concrete work not exceeding 1.2m depth</t>
  </si>
  <si>
    <t>Backfilling using selected excavated materials to the sides of the foundation footing maximum campaction ratio.</t>
  </si>
  <si>
    <t xml:space="preserve">Remove surplus excavated material atlease 100maway from the site </t>
  </si>
  <si>
    <t>Subtotal</t>
  </si>
  <si>
    <t>C</t>
  </si>
  <si>
    <t>CONCRETE WORK</t>
  </si>
  <si>
    <t>Provide 50mm thick concrete blinding  to the face of excavation</t>
  </si>
  <si>
    <t>Reinforced Concrete to ratio 1:2:4 grade 15 for foundation footing (1.2mx1.2mx0.45m) as specified on the drawing and specification according to engineering standard egineering standard</t>
  </si>
  <si>
    <t>Ditto: 500x500x0.75m depth foundation column</t>
  </si>
  <si>
    <t>Ditto: 450x250 Foundation Beam</t>
  </si>
  <si>
    <t>D</t>
  </si>
  <si>
    <t>REINFORCEMENT: High yield steel deformed bars to BS4449</t>
  </si>
  <si>
    <t>Provide and fix Y20mm Ø reinforcement for the foundation footing as specified on the drawings</t>
  </si>
  <si>
    <t>Kg</t>
  </si>
  <si>
    <t>Ditto: to foundation colunms</t>
  </si>
  <si>
    <t>Ditto: Ground beam</t>
  </si>
  <si>
    <t>Provide and fixed Y10mm Ø reinforcement bar for colum stirrup/links</t>
  </si>
  <si>
    <t>Ditto: Stirrup/link for ground beam</t>
  </si>
  <si>
    <t xml:space="preserve"> Provide 4nos. 25mm Ø, 900mm Long HTFG foundation bolts</t>
  </si>
  <si>
    <t>set</t>
  </si>
  <si>
    <t>Binding wire</t>
  </si>
  <si>
    <t>E</t>
  </si>
  <si>
    <t>FORMWORK</t>
  </si>
  <si>
    <t>Provide and fix using 1"x12" flank with 2"x3" hard wood timber to the sides of  columns</t>
  </si>
  <si>
    <t>Provide and fix using 1"x12" flank with 2"x3" hard wood timber to the sides beam</t>
  </si>
  <si>
    <t>Provide and fix using 1"x12" flank with 2"x3" hard wood timber to the side of foundation footing</t>
  </si>
  <si>
    <t>3" assorted nails</t>
  </si>
  <si>
    <t>kg</t>
  </si>
  <si>
    <t>F</t>
  </si>
  <si>
    <t>STEEL WORK: (UC and UB steel sections for vertical stand and horizontal beam member for the overhead stand)</t>
  </si>
  <si>
    <t>provide and fix 203"x102"x23kg/m  I-UC steel sections for vertical member (Stancious) space at 2.6m center to center for the overhead stand</t>
  </si>
  <si>
    <t>provide and fix 203"x102"x23kg/m UB steel sections for primary beam member spaced at 2.6m center to center for the overhead stand</t>
  </si>
  <si>
    <t>provide and fix 127''x51"x8kg/m UB steel sections for secondary beam member spaced at 600mm center c/c for the overhead stand</t>
  </si>
  <si>
    <t>Provide and fix 60mmx60mmx4mm angle iron use as horizontal bracing member to the standcious as specified on the drawing and specification.</t>
  </si>
  <si>
    <t>Provide and fix 60mmx60mmx6mm angle iron diagonal bracing member welded to the standcious as specified on the drawing and specification.</t>
  </si>
  <si>
    <t>400mmx400mmx12mm base plate welded to UC, 4nos. 20mm Ø, 900 Long HTFG Bolts cast into base connecting base plate with nut and washer</t>
  </si>
  <si>
    <t>Nr</t>
  </si>
  <si>
    <t>provide and fix3 50x350x8mm gusset plate welded to angle iron as specified on the drawing</t>
  </si>
  <si>
    <t>provide and fix 350mmx175mmx8mm gusset plate welded to angle iron and stanchion as specified on the drawing</t>
  </si>
  <si>
    <t xml:space="preserve">Provide and fix 50x50x4mm angle iron to the walkway protection rails </t>
  </si>
  <si>
    <t>provide and fix cleat angle iron welded to the  two ends of the standcious and the primary beam</t>
  </si>
  <si>
    <t>Provide and fix cat ladder using 50x50x4mm angle iron</t>
  </si>
  <si>
    <t>Provide and fix 50x6mm thick flat bar use as protector to the cat ladder</t>
  </si>
  <si>
    <t>Apply red oxide coatings to the internal and external surfaces of the tank including frames (Stanchious, angle irons, Primary and secondary beam and gusset plate) protecting deterioration and corrosion.</t>
  </si>
  <si>
    <t>Lumpsum</t>
  </si>
  <si>
    <t>Apply Aluminium coarting including tinner to the external surfaces of the of the tank including frames (Stanchious, angle irons, Primary and secondary beam and gusset plate)</t>
  </si>
  <si>
    <t>Apply bitumious to the internal surfaces of the steel tank</t>
  </si>
  <si>
    <t xml:space="preserve">Provide and fix 60watt solar security light all in one with  4'' galvanised iron pole mounted on 6mm base plate enbbeden in to concrete footing. </t>
  </si>
  <si>
    <t>lumpsum</t>
  </si>
  <si>
    <t>Provide and fix visibility (0.5mx0.5m) and sign post (1mx1.5m) on steel plate sheet (leather) with  logos, discription of the project, location and key message on the side of each tank as specified in the contract.</t>
  </si>
  <si>
    <t>G</t>
  </si>
  <si>
    <t>Steel Overhead Tank details</t>
  </si>
  <si>
    <t>Provide and fix 3mm thick checkered plate to the walkway as specified on the specification</t>
  </si>
  <si>
    <t>Provide and fix 6mm thick metal sheet to the bottom of the tank (4.2m x 6m) as specified on the drawings</t>
  </si>
  <si>
    <t>Provide and fix 4mm thick currogated metal sheet to the sides of the tank (6m x 2.4m to the longer sides of the tank and 4.2m x 2.4m to the shorter sides of the tank)</t>
  </si>
  <si>
    <t>Provide and fix 2mm thick metal sheet to the top of the tank (4.2m x 6m) as specified on the drawings</t>
  </si>
  <si>
    <t xml:space="preserve">Provide and fix 50mmx50mmx4mm angle iron to the inside of the steel tank as a bracing at the 4 corner vertical, 6 horizantal crossing and 3 round top, middile and bottom </t>
  </si>
  <si>
    <t>H</t>
  </si>
  <si>
    <t>Supply and installation of pump</t>
  </si>
  <si>
    <t>Supply of grundfos SP5A-44, 3 HP AC motor submersible pump</t>
  </si>
  <si>
    <t>No.</t>
  </si>
  <si>
    <t>Provide and attach splicing kit to drop cable</t>
  </si>
  <si>
    <t>PV disconnect switch 1000VDC/40A, 6 string</t>
  </si>
  <si>
    <t>2.5mm armoured cable, 2-core</t>
  </si>
  <si>
    <t>6mm2 twin flat DC cabling</t>
  </si>
  <si>
    <t>Copper earth rod and 6mm2 copper earth cable</t>
  </si>
  <si>
    <t>Lightning arrestor and 6mm2 copper earth cable</t>
  </si>
  <si>
    <t>2” Wellhead Assembly for 6-8” borehole complete with cover plate, 900 bend, dipper port, gate valve, inspection tee, junction box</t>
  </si>
  <si>
    <t>Provide 1.25” PVC (HPDE) main rising pressure pipes for installation of pump with pvc socket</t>
  </si>
  <si>
    <t>Pump to Flexible Rising main adaptor, 2”, Stainless steel</t>
  </si>
  <si>
    <t>Elbow F-F, 900, 2”, Galvanised Iron</t>
  </si>
  <si>
    <t>Hex Nipple, 2”, Galvanised Iron</t>
  </si>
  <si>
    <t>Ball Valve, 2” Galvanised Iron</t>
  </si>
  <si>
    <t>Barrel Nipple, 2”, 300mm long, Galvanised Iron</t>
  </si>
  <si>
    <t>Water meter fittings including flanges, rubber gasket, bolts, washers and nuts</t>
  </si>
  <si>
    <t>Ls.</t>
  </si>
  <si>
    <t>Labour for all electrical works installation</t>
  </si>
  <si>
    <t>Labour for installation of rising main and pump lowering</t>
  </si>
  <si>
    <t>Supply 3/4” braided clear hose pipe and 3/4” lockable tap and stand for panels cleaning. Stand pipe to be connected from rising main</t>
  </si>
  <si>
    <t xml:space="preserve">I </t>
  </si>
  <si>
    <t>Plumbing and assessories</t>
  </si>
  <si>
    <t>Supply and fix 50mm Ø  PVC tiger pipe 10bar from the supply point to ground level</t>
  </si>
  <si>
    <t>Supply and fix 50mm Ø PVC tiger pipe 10bar from the distribution point to ground level</t>
  </si>
  <si>
    <t>Supply and fix 50mm Ø PVC tiger pipe elbow 10bar to the top and bottom points of supply and  distributon pipe</t>
  </si>
  <si>
    <t>Supply and fix 50mm Ø PVC socket connecting the distributon and supply pipes from the tank to the ground</t>
  </si>
  <si>
    <t>Supply and fix 50mm Ø PVC nipple to the inlete and outlet of the tank.</t>
  </si>
  <si>
    <t>Supply and fix 50mm Ø PVC union connector to the inlet and outlet point of the tank.</t>
  </si>
  <si>
    <t>Provide and fix 50mm Ø gate valves</t>
  </si>
  <si>
    <t>Provide and fix 50mm Ø plug to the bottom of the wash out point.</t>
  </si>
  <si>
    <t>j</t>
  </si>
  <si>
    <t>Solar Panels and its racks</t>
  </si>
  <si>
    <t>Excavation of foundation footing to receive mass concrete not exceeding 600mm depth</t>
  </si>
  <si>
    <t>provide and fix 127''x51"x8kg/m UC steel sections for solar stand support</t>
  </si>
  <si>
    <t>Provide and fix 50x50x4mm  angle iron as panel rack</t>
  </si>
  <si>
    <t>Provide and fix 1.5x1.5x2mm angle iron panel protector of 6'' length at the 4 corners of each panes as show on the drawing and specification</t>
  </si>
  <si>
    <t>Provide and cast mass concrete of 300 square by 600mm depth to ratio 1:3:6 grade 10 for the foundation footing as specified on the drawing and specification.</t>
  </si>
  <si>
    <t>Supply and install solar module panel of 280watt or specified in the contract each including all wiring, connections, fixing and accessories/items</t>
  </si>
  <si>
    <t>Proved and intall Groundfos 4kw DC to AC inverter including all necessary accessories, casting, frame, protection and cable as specify in the contract agreement</t>
  </si>
  <si>
    <t>Fence for the sorrounding</t>
  </si>
  <si>
    <t>Excavation of foundation trench to receive concrete work not exceeding 600mm depth</t>
  </si>
  <si>
    <t>Provide and cast 50mm thick concrete blinding to ratio 1:3:6 grade 10</t>
  </si>
  <si>
    <t xml:space="preserve">Supply and fix 50x50x3mm Galvanised iron square pipe enbedded in to 225mm sandcrete block to support the chain link. </t>
  </si>
  <si>
    <t>pcs</t>
  </si>
  <si>
    <t>Privide and fix entrance door (900 x 2100 height ) using 1" square pipe to the internal strips and 2" square pipe at the door frame.</t>
  </si>
  <si>
    <t>Provide and lay cement blocks of 1:3 mix ratio  enbedded and jointed to cement sand mortar(1:4) to the fence walls 230mm thick reinforced with hoop wire at every alternate course.</t>
  </si>
  <si>
    <t>Sand cement plastering/rendering of 20mm thick, finished smooth: To internal &amp; external fence walls.</t>
  </si>
  <si>
    <t>L</t>
  </si>
  <si>
    <t xml:space="preserve">Site Clerance: Clear and and remove all tres, shrubs, and obstacle to be disposed 100m away from the site. </t>
  </si>
  <si>
    <t>Excavate for the Foundation trench to receive concrete work not exceeding 600mm depth</t>
  </si>
  <si>
    <t>Backfilling  to the sides of the excavated foundation footing using selected excavated materials to achieve maximum campaction ratio.</t>
  </si>
  <si>
    <t>Remove surplus excavated material away from the site</t>
  </si>
  <si>
    <t>Excavation of soak pit not exceeding 1.5m depth from natural ground level as specified on the drawing</t>
  </si>
  <si>
    <t>Provide hardcore material to the floor site of the water point</t>
  </si>
  <si>
    <t>M</t>
  </si>
  <si>
    <t>Provide and place 50mm thick plain concrete to ratio 1:3:6 grade 10 for foundation trench as specified on the drawing and specification.</t>
  </si>
  <si>
    <t>Ditto: floor area</t>
  </si>
  <si>
    <t xml:space="preserve">Plastering/Rendering of water point using ratio 1:3 </t>
  </si>
  <si>
    <t>Ditto: Apron</t>
  </si>
  <si>
    <t>Reinforced concrete cover slab for the soak pit and drainage to ratio 1:2:4 grade 15</t>
  </si>
  <si>
    <t>N</t>
  </si>
  <si>
    <t>Provide and fixed Y 12mm Ø reinforcement bar for soak pit slab</t>
  </si>
  <si>
    <t>O</t>
  </si>
  <si>
    <t>Provide 2"x4" hard wood timber to the sides of slab</t>
  </si>
  <si>
    <t>P</t>
  </si>
  <si>
    <t>MASONRY WORK</t>
  </si>
  <si>
    <t>Provide and lay 230mm thick hollow blocks of 1:3 mix ratio  enbedded and jointed to cement sand mortar(1:4) to the perimeter and Apron of the water point ncluding 3 metre drainage channel connecting collection point and soak pit</t>
  </si>
  <si>
    <t>Provide and lay 230mm thick hollow blocks of 1:3 mix ratio enbedded and jointed to cement sand mortar(1:4) to the soak pit allowing maximum of 3 opening to sides od the pit for proper seapage</t>
  </si>
  <si>
    <t>50mm thick concrete blinding to ratio 1:3:6 grade 10 for soak pit</t>
  </si>
  <si>
    <t>Block fill the block using week concrete</t>
  </si>
  <si>
    <t>Q</t>
  </si>
  <si>
    <t>Provide and fix UPVC 1" UPVC tigger elbow</t>
  </si>
  <si>
    <t>Provide and fix 3/4" steel tap head England made or as specified by the engineer</t>
  </si>
  <si>
    <t xml:space="preserve"> Provide and fix 3/4" UPVC tigger nipple</t>
  </si>
  <si>
    <t xml:space="preserve">Provide and fix 3/4" UPVC tigger socket </t>
  </si>
  <si>
    <t>Provide 2” HDPE PN 90 for water distribution</t>
  </si>
  <si>
    <t>Provide all required fittings for water distribution pipe</t>
  </si>
  <si>
    <t xml:space="preserve">Provide and fix  1" by 3/4" Bushing England made or as specified by the engineer </t>
  </si>
  <si>
    <t>Provide and fix 1" UPVC tigger pipe in the collection point and extend aleast 2m away from the collection point</t>
  </si>
  <si>
    <t>Provide and fix UPVC stop cork regulator at the collection point</t>
  </si>
  <si>
    <t>CONSTRUCTION OF TWO WATER COLLECTION POINTS</t>
  </si>
  <si>
    <t>S/N</t>
  </si>
  <si>
    <t>Description</t>
  </si>
  <si>
    <t>Rate</t>
  </si>
  <si>
    <t xml:space="preserve">Supply and installation permanent overburden of OD200mm x 9.6mm casing (MUTUNCI) </t>
  </si>
  <si>
    <t xml:space="preserve">Supply and installation permanent overburden of OD200mm x 9.6mm screen (MUTUNCI) </t>
  </si>
  <si>
    <t>Provide and fix 2"x2" and iron at the top, middle and the bottom as bracing member, welded to the square pole and the anti Finger Panel Mesh 2.4mm by 3mm t</t>
  </si>
  <si>
    <t xml:space="preserve">Supply and install Automatic Chlorinator (by swimline economy in-line above ground poolautomatic chlorine feeder) with all accessoroes </t>
  </si>
  <si>
    <t>Provide and install anti finger panel mesh 2.4mm by 3mm to the perimeter fencing of the water point.</t>
  </si>
  <si>
    <t>REINFORCEMENT-High yield steel deformed bars to BS4449</t>
  </si>
  <si>
    <t>GRAND TOTAL</t>
  </si>
  <si>
    <t>PLUMBING WORK</t>
  </si>
  <si>
    <t>Quantity</t>
  </si>
  <si>
    <t>UOM</t>
  </si>
  <si>
    <t>LOT 2- Borehole Drilling and Construction of 40m³ Steel Overhead Tank on 6m Tower and Equipping with Solar System</t>
  </si>
  <si>
    <t>Amount (Naira)
5% tax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</si>
</sst>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0" x14ac:knownFonts="1">
    <font>
      <sz val="11"/>
      <color theme="1"/>
      <name val="Calibri"/>
      <family val="2"/>
      <scheme val="minor"/>
    </font>
    <font>
      <sz val="11"/>
      <color theme="1"/>
      <name val="Calibri"/>
      <family val="2"/>
      <scheme val="minor"/>
    </font>
    <font>
      <sz val="10"/>
      <name val="Arial"/>
      <family val="2"/>
    </font>
    <font>
      <b/>
      <sz val="11"/>
      <name val="Calibri"/>
      <family val="2"/>
      <scheme val="minor"/>
    </font>
    <font>
      <sz val="10"/>
      <color rgb="FF000000"/>
      <name val="Arial"/>
      <family val="2"/>
    </font>
    <font>
      <sz val="11"/>
      <name val="Calibri"/>
      <family val="2"/>
      <scheme val="minor"/>
    </font>
    <font>
      <b/>
      <sz val="10"/>
      <name val="Arial"/>
      <family val="2"/>
    </font>
    <font>
      <b/>
      <sz val="11"/>
      <color rgb="FF00B050"/>
      <name val="Calibri"/>
      <family val="2"/>
      <scheme val="minor"/>
    </font>
    <font>
      <sz val="10"/>
      <name val="Calibri"/>
      <family val="2"/>
      <scheme val="minor"/>
    </font>
    <font>
      <b/>
      <sz val="1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2" fillId="0" borderId="0">
      <alignment vertical="center"/>
    </xf>
    <xf numFmtId="43" fontId="4" fillId="0" borderId="0" applyFont="0" applyFill="0" applyBorder="0" applyAlignment="0" applyProtection="0"/>
    <xf numFmtId="43" fontId="2" fillId="0" borderId="0" applyFont="0" applyFill="0" applyBorder="0" applyAlignment="0" applyProtection="0"/>
  </cellStyleXfs>
  <cellXfs count="48">
    <xf numFmtId="0" fontId="0" fillId="0" borderId="0" xfId="0"/>
    <xf numFmtId="0" fontId="3" fillId="0" borderId="1" xfId="2" applyFont="1" applyBorder="1" applyAlignment="1">
      <alignment horizontal="left" vertical="center" wrapText="1"/>
    </xf>
    <xf numFmtId="164" fontId="3" fillId="0" borderId="1" xfId="1" applyFont="1" applyBorder="1" applyAlignment="1">
      <alignment horizontal="center" vertical="center"/>
    </xf>
    <xf numFmtId="0" fontId="2" fillId="0" borderId="0" xfId="0" applyFont="1" applyAlignment="1">
      <alignment vertical="center"/>
    </xf>
    <xf numFmtId="0" fontId="5" fillId="0" borderId="1" xfId="2" applyFont="1" applyBorder="1" applyAlignment="1">
      <alignment horizontal="left" vertical="center" wrapText="1"/>
    </xf>
    <xf numFmtId="164" fontId="5" fillId="0" borderId="1" xfId="1" applyFont="1" applyBorder="1" applyAlignment="1">
      <alignment horizontal="center" vertical="center"/>
    </xf>
    <xf numFmtId="0" fontId="6" fillId="0" borderId="0" xfId="0" applyFont="1" applyAlignment="1">
      <alignment vertical="center"/>
    </xf>
    <xf numFmtId="0" fontId="3" fillId="0" borderId="1" xfId="0" applyFont="1" applyBorder="1" applyAlignment="1">
      <alignment vertical="center" wrapText="1"/>
    </xf>
    <xf numFmtId="164" fontId="3" fillId="0" borderId="1" xfId="1" applyFont="1" applyBorder="1" applyAlignment="1">
      <alignment horizontal="center" vertical="center" wrapText="1"/>
    </xf>
    <xf numFmtId="0" fontId="5" fillId="0" borderId="1" xfId="0" applyFont="1" applyBorder="1" applyAlignment="1">
      <alignment vertical="center" wrapText="1"/>
    </xf>
    <xf numFmtId="164" fontId="5" fillId="0" borderId="1" xfId="1" applyFont="1" applyBorder="1" applyAlignment="1">
      <alignment horizontal="center" vertical="center" wrapText="1"/>
    </xf>
    <xf numFmtId="0" fontId="3" fillId="0" borderId="1" xfId="2" applyFont="1" applyBorder="1" applyAlignment="1">
      <alignment horizontal="center" vertical="center"/>
    </xf>
    <xf numFmtId="0" fontId="5" fillId="0" borderId="1" xfId="2" applyFont="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43" fontId="3" fillId="2" borderId="1" xfId="1" applyNumberFormat="1" applyFont="1" applyFill="1" applyBorder="1" applyAlignment="1">
      <alignment horizontal="center" vertical="center" wrapText="1"/>
    </xf>
    <xf numFmtId="0" fontId="0" fillId="0" borderId="0" xfId="0" applyAlignment="1">
      <alignment horizontal="center" vertical="center"/>
    </xf>
    <xf numFmtId="0" fontId="3" fillId="0" borderId="1" xfId="2" applyFont="1" applyBorder="1" applyAlignment="1">
      <alignment horizontal="center" vertical="center"/>
    </xf>
    <xf numFmtId="43" fontId="3" fillId="0" borderId="1" xfId="4" applyFont="1" applyBorder="1" applyAlignment="1">
      <alignment horizontal="center" vertical="center"/>
    </xf>
    <xf numFmtId="4" fontId="3" fillId="0" borderId="1" xfId="4" applyNumberFormat="1" applyFont="1" applyBorder="1" applyAlignment="1">
      <alignment horizontal="center" vertical="center"/>
    </xf>
    <xf numFmtId="4" fontId="3" fillId="0" borderId="1" xfId="4" applyNumberFormat="1" applyFont="1" applyBorder="1" applyAlignment="1">
      <alignment horizontal="center" vertical="center" wrapText="1"/>
    </xf>
    <xf numFmtId="0" fontId="8" fillId="0" borderId="0" xfId="0" applyFont="1" applyAlignment="1">
      <alignment vertical="center"/>
    </xf>
    <xf numFmtId="0" fontId="5" fillId="0" borderId="1" xfId="2" applyFont="1" applyFill="1" applyBorder="1" applyAlignment="1">
      <alignment horizontal="center" vertical="center"/>
    </xf>
    <xf numFmtId="0" fontId="5" fillId="0" borderId="1" xfId="2" applyFont="1" applyFill="1" applyBorder="1" applyAlignment="1">
      <alignment horizontal="left" vertical="center" wrapText="1"/>
    </xf>
    <xf numFmtId="164" fontId="5" fillId="0" borderId="1" xfId="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164" fontId="5" fillId="0" borderId="1" xfId="1" applyFont="1" applyFill="1" applyBorder="1" applyAlignment="1">
      <alignment horizontal="center" vertical="center" wrapText="1"/>
    </xf>
    <xf numFmtId="4" fontId="5" fillId="0" borderId="1" xfId="1" applyNumberFormat="1" applyFont="1" applyBorder="1" applyAlignment="1">
      <alignment horizontal="center" vertical="center"/>
    </xf>
    <xf numFmtId="4" fontId="7" fillId="0" borderId="1" xfId="1" applyNumberFormat="1" applyFont="1" applyBorder="1" applyAlignment="1">
      <alignment horizontal="center" vertical="center" wrapText="1"/>
    </xf>
    <xf numFmtId="4" fontId="0" fillId="0" borderId="0" xfId="0" applyNumberFormat="1"/>
    <xf numFmtId="4" fontId="6" fillId="0" borderId="1" xfId="0" applyNumberFormat="1" applyFont="1" applyBorder="1" applyAlignment="1">
      <alignment horizontal="center" vertical="center"/>
    </xf>
    <xf numFmtId="4" fontId="6" fillId="0"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4" fontId="2" fillId="0" borderId="1" xfId="0" applyNumberFormat="1" applyFont="1" applyFill="1" applyBorder="1" applyAlignment="1">
      <alignment horizontal="center" vertical="center"/>
    </xf>
    <xf numFmtId="4" fontId="0" fillId="0" borderId="0" xfId="0" applyNumberFormat="1" applyAlignment="1">
      <alignment horizontal="center"/>
    </xf>
    <xf numFmtId="0" fontId="3" fillId="3" borderId="1" xfId="2" applyFont="1" applyFill="1" applyBorder="1" applyAlignment="1">
      <alignment horizontal="center"/>
    </xf>
    <xf numFmtId="0" fontId="3" fillId="3" borderId="1" xfId="0" applyFont="1" applyFill="1" applyBorder="1" applyAlignment="1">
      <alignment horizontal="center" vertical="center" wrapText="1"/>
    </xf>
    <xf numFmtId="0" fontId="3" fillId="4" borderId="2" xfId="0" applyFont="1" applyFill="1" applyBorder="1" applyAlignment="1">
      <alignment horizontal="right" vertical="center" wrapText="1"/>
    </xf>
    <xf numFmtId="0" fontId="3" fillId="4" borderId="3" xfId="0" applyFont="1" applyFill="1" applyBorder="1" applyAlignment="1">
      <alignment horizontal="right" vertical="center" wrapText="1"/>
    </xf>
    <xf numFmtId="0" fontId="3" fillId="4" borderId="4" xfId="0" applyFont="1" applyFill="1" applyBorder="1" applyAlignment="1">
      <alignment horizontal="right" vertical="center" wrapText="1"/>
    </xf>
    <xf numFmtId="0" fontId="3" fillId="3" borderId="2" xfId="2" applyFont="1" applyFill="1" applyBorder="1" applyAlignment="1">
      <alignment horizontal="center" vertical="center" wrapText="1"/>
    </xf>
    <xf numFmtId="0" fontId="3" fillId="3" borderId="3" xfId="2" applyFont="1" applyFill="1" applyBorder="1" applyAlignment="1">
      <alignment horizontal="center" vertical="center" wrapText="1"/>
    </xf>
    <xf numFmtId="0" fontId="3" fillId="3" borderId="4" xfId="2"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9" fillId="4" borderId="1" xfId="2" applyFont="1" applyFill="1" applyBorder="1" applyAlignment="1">
      <alignment horizontal="center" vertical="center"/>
    </xf>
  </cellXfs>
  <cellStyles count="5">
    <cellStyle name="Comma" xfId="1" builtinId="3"/>
    <cellStyle name="Comma 2" xfId="3" xr:uid="{00000000-0005-0000-0000-000001000000}"/>
    <cellStyle name="Comma 3" xfId="4" xr:uid="{00000000-0005-0000-0000-000002000000}"/>
    <cellStyle name="Normal" xfId="0" builtinId="0"/>
    <cellStyle name="Normal 4"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67"/>
  <sheetViews>
    <sheetView tabSelected="1" workbookViewId="0">
      <selection activeCell="B3" sqref="B3:F3"/>
    </sheetView>
  </sheetViews>
  <sheetFormatPr defaultRowHeight="15" x14ac:dyDescent="0.25"/>
  <cols>
    <col min="1" max="1" width="6.42578125" customWidth="1"/>
    <col min="2" max="2" width="73.7109375" customWidth="1"/>
    <col min="3" max="3" width="13.85546875" customWidth="1"/>
    <col min="4" max="4" width="15.5703125" style="16" customWidth="1"/>
    <col min="5" max="5" width="17.85546875" style="30" customWidth="1"/>
    <col min="6" max="6" width="15.42578125" style="35" customWidth="1"/>
  </cols>
  <sheetData>
    <row r="1" spans="1:7" s="3" customFormat="1" ht="33.950000000000003" customHeight="1" x14ac:dyDescent="0.25">
      <c r="A1" s="47" t="s">
        <v>184</v>
      </c>
      <c r="B1" s="47"/>
      <c r="C1" s="47"/>
      <c r="D1" s="47"/>
      <c r="E1" s="47"/>
      <c r="F1" s="47"/>
    </row>
    <row r="2" spans="1:7" s="3" customFormat="1" ht="29.45" customHeight="1" x14ac:dyDescent="0.25">
      <c r="A2" s="17" t="s">
        <v>171</v>
      </c>
      <c r="B2" s="1" t="s">
        <v>172</v>
      </c>
      <c r="C2" s="15" t="s">
        <v>183</v>
      </c>
      <c r="D2" s="18" t="s">
        <v>182</v>
      </c>
      <c r="E2" s="19" t="s">
        <v>173</v>
      </c>
      <c r="F2" s="20" t="s">
        <v>185</v>
      </c>
      <c r="G2" s="21"/>
    </row>
    <row r="3" spans="1:7" s="3" customFormat="1" ht="26.45" customHeight="1" x14ac:dyDescent="0.25">
      <c r="A3" s="36" t="s">
        <v>0</v>
      </c>
      <c r="B3" s="41" t="s">
        <v>1</v>
      </c>
      <c r="C3" s="42"/>
      <c r="D3" s="42"/>
      <c r="E3" s="42"/>
      <c r="F3" s="43"/>
    </row>
    <row r="4" spans="1:7" s="3" customFormat="1" ht="14.45" customHeight="1" x14ac:dyDescent="0.25">
      <c r="A4" s="12">
        <v>1</v>
      </c>
      <c r="B4" s="4" t="s">
        <v>2</v>
      </c>
      <c r="C4" s="5" t="s">
        <v>3</v>
      </c>
      <c r="D4" s="5">
        <v>1</v>
      </c>
      <c r="E4" s="28">
        <v>0</v>
      </c>
      <c r="F4" s="33">
        <f>D4*E4</f>
        <v>0</v>
      </c>
    </row>
    <row r="5" spans="1:7" s="3" customFormat="1" x14ac:dyDescent="0.25">
      <c r="A5" s="12">
        <v>2</v>
      </c>
      <c r="B5" s="4" t="s">
        <v>4</v>
      </c>
      <c r="C5" s="5" t="s">
        <v>5</v>
      </c>
      <c r="D5" s="5">
        <v>1</v>
      </c>
      <c r="E5" s="28">
        <v>0</v>
      </c>
      <c r="F5" s="33">
        <f t="shared" ref="F5:F67" si="0">D5*E5</f>
        <v>0</v>
      </c>
    </row>
    <row r="6" spans="1:7" s="3" customFormat="1" x14ac:dyDescent="0.25">
      <c r="A6" s="12">
        <v>3</v>
      </c>
      <c r="B6" s="4" t="s">
        <v>6</v>
      </c>
      <c r="C6" s="5" t="s">
        <v>3</v>
      </c>
      <c r="D6" s="5">
        <v>1</v>
      </c>
      <c r="E6" s="28">
        <v>0</v>
      </c>
      <c r="F6" s="33">
        <f t="shared" si="0"/>
        <v>0</v>
      </c>
    </row>
    <row r="7" spans="1:7" s="3" customFormat="1" x14ac:dyDescent="0.25">
      <c r="A7" s="12">
        <v>4</v>
      </c>
      <c r="B7" s="4" t="s">
        <v>7</v>
      </c>
      <c r="C7" s="5" t="s">
        <v>3</v>
      </c>
      <c r="D7" s="5">
        <v>1</v>
      </c>
      <c r="E7" s="28">
        <v>0</v>
      </c>
      <c r="F7" s="33">
        <f t="shared" si="0"/>
        <v>0</v>
      </c>
    </row>
    <row r="8" spans="1:7" s="3" customFormat="1" x14ac:dyDescent="0.25">
      <c r="A8" s="12">
        <v>5</v>
      </c>
      <c r="B8" s="4" t="s">
        <v>8</v>
      </c>
      <c r="C8" s="5" t="s">
        <v>9</v>
      </c>
      <c r="D8" s="5">
        <v>100</v>
      </c>
      <c r="E8" s="28">
        <v>0</v>
      </c>
      <c r="F8" s="33">
        <f t="shared" si="0"/>
        <v>0</v>
      </c>
    </row>
    <row r="9" spans="1:7" s="3" customFormat="1" x14ac:dyDescent="0.25">
      <c r="A9" s="12">
        <v>6</v>
      </c>
      <c r="B9" s="4" t="s">
        <v>10</v>
      </c>
      <c r="C9" s="5" t="s">
        <v>9</v>
      </c>
      <c r="D9" s="5">
        <v>60</v>
      </c>
      <c r="E9" s="28">
        <v>0</v>
      </c>
      <c r="F9" s="33">
        <f t="shared" si="0"/>
        <v>0</v>
      </c>
    </row>
    <row r="10" spans="1:7" s="3" customFormat="1" x14ac:dyDescent="0.25">
      <c r="A10" s="12">
        <v>7</v>
      </c>
      <c r="B10" s="4" t="s">
        <v>11</v>
      </c>
      <c r="C10" s="5" t="s">
        <v>12</v>
      </c>
      <c r="D10" s="5">
        <v>40</v>
      </c>
      <c r="E10" s="28">
        <v>0</v>
      </c>
      <c r="F10" s="33">
        <f t="shared" si="0"/>
        <v>0</v>
      </c>
    </row>
    <row r="11" spans="1:7" s="3" customFormat="1" ht="30" x14ac:dyDescent="0.25">
      <c r="A11" s="22">
        <v>8</v>
      </c>
      <c r="B11" s="23" t="s">
        <v>174</v>
      </c>
      <c r="C11" s="24" t="s">
        <v>12</v>
      </c>
      <c r="D11" s="24">
        <v>10</v>
      </c>
      <c r="E11" s="28">
        <v>0</v>
      </c>
      <c r="F11" s="33">
        <f t="shared" si="0"/>
        <v>0</v>
      </c>
    </row>
    <row r="12" spans="1:7" s="3" customFormat="1" ht="30" x14ac:dyDescent="0.25">
      <c r="A12" s="22">
        <v>9</v>
      </c>
      <c r="B12" s="23" t="s">
        <v>175</v>
      </c>
      <c r="C12" s="24" t="s">
        <v>12</v>
      </c>
      <c r="D12" s="24">
        <v>30</v>
      </c>
      <c r="E12" s="28">
        <v>0</v>
      </c>
      <c r="F12" s="33">
        <f t="shared" si="0"/>
        <v>0</v>
      </c>
    </row>
    <row r="13" spans="1:7" s="3" customFormat="1" ht="30" x14ac:dyDescent="0.25">
      <c r="A13" s="12">
        <v>10</v>
      </c>
      <c r="B13" s="4" t="s">
        <v>13</v>
      </c>
      <c r="C13" s="5" t="s">
        <v>14</v>
      </c>
      <c r="D13" s="5">
        <v>10</v>
      </c>
      <c r="E13" s="28">
        <v>0</v>
      </c>
      <c r="F13" s="33">
        <f t="shared" si="0"/>
        <v>0</v>
      </c>
    </row>
    <row r="14" spans="1:7" s="3" customFormat="1" x14ac:dyDescent="0.25">
      <c r="A14" s="12">
        <v>11</v>
      </c>
      <c r="B14" s="4" t="s">
        <v>15</v>
      </c>
      <c r="C14" s="5" t="s">
        <v>16</v>
      </c>
      <c r="D14" s="5">
        <v>1</v>
      </c>
      <c r="E14" s="28">
        <v>0</v>
      </c>
      <c r="F14" s="33">
        <f t="shared" si="0"/>
        <v>0</v>
      </c>
    </row>
    <row r="15" spans="1:7" s="3" customFormat="1" ht="30" x14ac:dyDescent="0.25">
      <c r="A15" s="12">
        <v>12</v>
      </c>
      <c r="B15" s="4" t="s">
        <v>17</v>
      </c>
      <c r="C15" s="5" t="s">
        <v>18</v>
      </c>
      <c r="D15" s="5">
        <v>4</v>
      </c>
      <c r="E15" s="28">
        <v>0</v>
      </c>
      <c r="F15" s="33">
        <f t="shared" si="0"/>
        <v>0</v>
      </c>
    </row>
    <row r="16" spans="1:7" s="3" customFormat="1" ht="30" x14ac:dyDescent="0.25">
      <c r="A16" s="12">
        <v>13</v>
      </c>
      <c r="B16" s="4" t="s">
        <v>19</v>
      </c>
      <c r="C16" s="5" t="s">
        <v>18</v>
      </c>
      <c r="D16" s="5">
        <v>6</v>
      </c>
      <c r="E16" s="28">
        <v>0</v>
      </c>
      <c r="F16" s="33">
        <f t="shared" si="0"/>
        <v>0</v>
      </c>
    </row>
    <row r="17" spans="1:6" s="3" customFormat="1" x14ac:dyDescent="0.25">
      <c r="A17" s="12">
        <v>14</v>
      </c>
      <c r="B17" s="4" t="s">
        <v>20</v>
      </c>
      <c r="C17" s="5" t="s">
        <v>3</v>
      </c>
      <c r="D17" s="5">
        <v>1</v>
      </c>
      <c r="E17" s="28">
        <v>0</v>
      </c>
      <c r="F17" s="33">
        <f t="shared" si="0"/>
        <v>0</v>
      </c>
    </row>
    <row r="18" spans="1:6" s="3" customFormat="1" x14ac:dyDescent="0.25">
      <c r="A18" s="12">
        <v>15</v>
      </c>
      <c r="B18" s="4" t="s">
        <v>21</v>
      </c>
      <c r="C18" s="5" t="s">
        <v>22</v>
      </c>
      <c r="D18" s="5">
        <v>2</v>
      </c>
      <c r="E18" s="28">
        <v>0</v>
      </c>
      <c r="F18" s="33">
        <f t="shared" si="0"/>
        <v>0</v>
      </c>
    </row>
    <row r="19" spans="1:6" s="3" customFormat="1" ht="45" x14ac:dyDescent="0.25">
      <c r="A19" s="12">
        <v>16</v>
      </c>
      <c r="B19" s="4" t="s">
        <v>23</v>
      </c>
      <c r="C19" s="5" t="s">
        <v>3</v>
      </c>
      <c r="D19" s="5">
        <v>1</v>
      </c>
      <c r="E19" s="28">
        <v>0</v>
      </c>
      <c r="F19" s="33">
        <f t="shared" si="0"/>
        <v>0</v>
      </c>
    </row>
    <row r="20" spans="1:6" s="3" customFormat="1" x14ac:dyDescent="0.25">
      <c r="A20" s="12">
        <v>17</v>
      </c>
      <c r="B20" s="4" t="s">
        <v>24</v>
      </c>
      <c r="C20" s="5" t="s">
        <v>3</v>
      </c>
      <c r="D20" s="5">
        <v>1</v>
      </c>
      <c r="E20" s="28">
        <v>0</v>
      </c>
      <c r="F20" s="33">
        <f t="shared" si="0"/>
        <v>0</v>
      </c>
    </row>
    <row r="21" spans="1:6" s="3" customFormat="1" ht="23.45" customHeight="1" x14ac:dyDescent="0.25">
      <c r="A21" s="12">
        <v>18</v>
      </c>
      <c r="B21" s="4" t="s">
        <v>25</v>
      </c>
      <c r="C21" s="5" t="s">
        <v>3</v>
      </c>
      <c r="D21" s="5">
        <v>1</v>
      </c>
      <c r="E21" s="28">
        <v>0</v>
      </c>
      <c r="F21" s="33">
        <f t="shared" si="0"/>
        <v>0</v>
      </c>
    </row>
    <row r="22" spans="1:6" s="6" customFormat="1" ht="23.1" customHeight="1" x14ac:dyDescent="0.25">
      <c r="A22" s="11"/>
      <c r="B22" s="1" t="s">
        <v>26</v>
      </c>
      <c r="C22" s="2"/>
      <c r="D22" s="2"/>
      <c r="E22" s="28"/>
      <c r="F22" s="32">
        <f>SUM(F4:F21)</f>
        <v>0</v>
      </c>
    </row>
    <row r="23" spans="1:6" s="6" customFormat="1" ht="24.95" customHeight="1" x14ac:dyDescent="0.25">
      <c r="A23" s="37" t="s">
        <v>27</v>
      </c>
      <c r="B23" s="44" t="s">
        <v>28</v>
      </c>
      <c r="C23" s="45"/>
      <c r="D23" s="45"/>
      <c r="E23" s="45"/>
      <c r="F23" s="46"/>
    </row>
    <row r="24" spans="1:6" s="3" customFormat="1" ht="37.5" customHeight="1" x14ac:dyDescent="0.25">
      <c r="A24" s="14">
        <v>1</v>
      </c>
      <c r="B24" s="9" t="s">
        <v>29</v>
      </c>
      <c r="C24" s="10" t="s">
        <v>30</v>
      </c>
      <c r="D24" s="10">
        <v>132</v>
      </c>
      <c r="E24" s="28">
        <v>0</v>
      </c>
      <c r="F24" s="33">
        <f t="shared" si="0"/>
        <v>0</v>
      </c>
    </row>
    <row r="25" spans="1:6" s="3" customFormat="1" ht="30" x14ac:dyDescent="0.25">
      <c r="A25" s="14">
        <v>2</v>
      </c>
      <c r="B25" s="9" t="s">
        <v>31</v>
      </c>
      <c r="C25" s="10" t="s">
        <v>14</v>
      </c>
      <c r="D25" s="10">
        <v>6.9119999999999999</v>
      </c>
      <c r="E25" s="28">
        <v>0</v>
      </c>
      <c r="F25" s="33">
        <f t="shared" si="0"/>
        <v>0</v>
      </c>
    </row>
    <row r="26" spans="1:6" s="3" customFormat="1" ht="30" x14ac:dyDescent="0.25">
      <c r="A26" s="14">
        <v>3</v>
      </c>
      <c r="B26" s="9" t="s">
        <v>32</v>
      </c>
      <c r="C26" s="10" t="s">
        <v>14</v>
      </c>
      <c r="D26" s="10">
        <v>3.82</v>
      </c>
      <c r="E26" s="28">
        <v>0</v>
      </c>
      <c r="F26" s="33">
        <f t="shared" si="0"/>
        <v>0</v>
      </c>
    </row>
    <row r="27" spans="1:6" s="3" customFormat="1" x14ac:dyDescent="0.25">
      <c r="A27" s="14">
        <v>4</v>
      </c>
      <c r="B27" s="9" t="s">
        <v>33</v>
      </c>
      <c r="C27" s="10" t="s">
        <v>14</v>
      </c>
      <c r="D27" s="10">
        <v>0.75</v>
      </c>
      <c r="E27" s="28">
        <v>0</v>
      </c>
      <c r="F27" s="33">
        <f t="shared" si="0"/>
        <v>0</v>
      </c>
    </row>
    <row r="28" spans="1:6" s="6" customFormat="1" x14ac:dyDescent="0.25">
      <c r="A28" s="13"/>
      <c r="B28" s="7" t="s">
        <v>34</v>
      </c>
      <c r="C28" s="8"/>
      <c r="D28" s="8"/>
      <c r="E28" s="28">
        <v>0</v>
      </c>
      <c r="F28" s="33">
        <f t="shared" si="0"/>
        <v>0</v>
      </c>
    </row>
    <row r="29" spans="1:6" s="6" customFormat="1" ht="31.5" customHeight="1" x14ac:dyDescent="0.25">
      <c r="A29" s="37" t="s">
        <v>35</v>
      </c>
      <c r="B29" s="44" t="s">
        <v>36</v>
      </c>
      <c r="C29" s="45"/>
      <c r="D29" s="45"/>
      <c r="E29" s="45"/>
      <c r="F29" s="46"/>
    </row>
    <row r="30" spans="1:6" s="3" customFormat="1" x14ac:dyDescent="0.25">
      <c r="A30" s="14">
        <v>1</v>
      </c>
      <c r="B30" s="9" t="s">
        <v>37</v>
      </c>
      <c r="C30" s="10" t="s">
        <v>30</v>
      </c>
      <c r="D30" s="10">
        <v>5.76</v>
      </c>
      <c r="E30" s="28">
        <v>0</v>
      </c>
      <c r="F30" s="33">
        <f t="shared" si="0"/>
        <v>0</v>
      </c>
    </row>
    <row r="31" spans="1:6" s="3" customFormat="1" ht="45" x14ac:dyDescent="0.25">
      <c r="A31" s="14">
        <v>2</v>
      </c>
      <c r="B31" s="9" t="s">
        <v>38</v>
      </c>
      <c r="C31" s="10" t="s">
        <v>14</v>
      </c>
      <c r="D31" s="10">
        <v>2.5920000000000001</v>
      </c>
      <c r="E31" s="28">
        <v>0</v>
      </c>
      <c r="F31" s="33">
        <f t="shared" si="0"/>
        <v>0</v>
      </c>
    </row>
    <row r="32" spans="1:6" s="3" customFormat="1" x14ac:dyDescent="0.25">
      <c r="A32" s="14">
        <v>3</v>
      </c>
      <c r="B32" s="9" t="s">
        <v>39</v>
      </c>
      <c r="C32" s="10" t="s">
        <v>14</v>
      </c>
      <c r="D32" s="10">
        <v>0.75</v>
      </c>
      <c r="E32" s="28">
        <v>0</v>
      </c>
      <c r="F32" s="33">
        <f t="shared" si="0"/>
        <v>0</v>
      </c>
    </row>
    <row r="33" spans="1:6" s="3" customFormat="1" x14ac:dyDescent="0.25">
      <c r="A33" s="14">
        <v>4</v>
      </c>
      <c r="B33" s="9" t="s">
        <v>40</v>
      </c>
      <c r="C33" s="10" t="s">
        <v>14</v>
      </c>
      <c r="D33" s="10">
        <v>0.94499999999999995</v>
      </c>
      <c r="E33" s="28">
        <v>0</v>
      </c>
      <c r="F33" s="33">
        <f t="shared" si="0"/>
        <v>0</v>
      </c>
    </row>
    <row r="34" spans="1:6" s="6" customFormat="1" x14ac:dyDescent="0.25">
      <c r="A34" s="13"/>
      <c r="B34" s="7" t="s">
        <v>34</v>
      </c>
      <c r="C34" s="8"/>
      <c r="D34" s="8"/>
      <c r="E34" s="28"/>
      <c r="F34" s="32">
        <f>SUM(F24:F33)</f>
        <v>0</v>
      </c>
    </row>
    <row r="35" spans="1:6" s="6" customFormat="1" ht="27.95" customHeight="1" x14ac:dyDescent="0.25">
      <c r="A35" s="37" t="s">
        <v>41</v>
      </c>
      <c r="B35" s="44" t="s">
        <v>42</v>
      </c>
      <c r="C35" s="45"/>
      <c r="D35" s="45"/>
      <c r="E35" s="45"/>
      <c r="F35" s="46"/>
    </row>
    <row r="36" spans="1:6" s="3" customFormat="1" ht="30" x14ac:dyDescent="0.25">
      <c r="A36" s="14">
        <v>1</v>
      </c>
      <c r="B36" s="9" t="s">
        <v>43</v>
      </c>
      <c r="C36" s="10" t="s">
        <v>44</v>
      </c>
      <c r="D36" s="10">
        <v>236.8</v>
      </c>
      <c r="E36" s="28">
        <v>0</v>
      </c>
      <c r="F36" s="33">
        <f t="shared" si="0"/>
        <v>0</v>
      </c>
    </row>
    <row r="37" spans="1:6" s="3" customFormat="1" x14ac:dyDescent="0.25">
      <c r="A37" s="14">
        <v>2</v>
      </c>
      <c r="B37" s="9" t="s">
        <v>45</v>
      </c>
      <c r="C37" s="10" t="s">
        <v>44</v>
      </c>
      <c r="D37" s="10">
        <v>148</v>
      </c>
      <c r="E37" s="28">
        <v>0</v>
      </c>
      <c r="F37" s="33">
        <f t="shared" si="0"/>
        <v>0</v>
      </c>
    </row>
    <row r="38" spans="1:6" s="3" customFormat="1" x14ac:dyDescent="0.25">
      <c r="A38" s="14">
        <v>3</v>
      </c>
      <c r="B38" s="9" t="s">
        <v>46</v>
      </c>
      <c r="C38" s="10" t="s">
        <v>44</v>
      </c>
      <c r="D38" s="10">
        <v>208</v>
      </c>
      <c r="E38" s="28">
        <v>0</v>
      </c>
      <c r="F38" s="33">
        <f t="shared" si="0"/>
        <v>0</v>
      </c>
    </row>
    <row r="39" spans="1:6" s="3" customFormat="1" x14ac:dyDescent="0.25">
      <c r="A39" s="14">
        <v>4</v>
      </c>
      <c r="B39" s="9" t="s">
        <v>47</v>
      </c>
      <c r="C39" s="10" t="s">
        <v>44</v>
      </c>
      <c r="D39" s="10">
        <v>37</v>
      </c>
      <c r="E39" s="28">
        <v>0</v>
      </c>
      <c r="F39" s="33">
        <f t="shared" si="0"/>
        <v>0</v>
      </c>
    </row>
    <row r="40" spans="1:6" s="3" customFormat="1" x14ac:dyDescent="0.25">
      <c r="A40" s="14">
        <v>5</v>
      </c>
      <c r="B40" s="9" t="s">
        <v>48</v>
      </c>
      <c r="C40" s="10" t="s">
        <v>44</v>
      </c>
      <c r="D40" s="10">
        <v>59.2</v>
      </c>
      <c r="E40" s="28">
        <v>0</v>
      </c>
      <c r="F40" s="33">
        <f t="shared" si="0"/>
        <v>0</v>
      </c>
    </row>
    <row r="41" spans="1:6" s="3" customFormat="1" x14ac:dyDescent="0.25">
      <c r="A41" s="14">
        <v>6</v>
      </c>
      <c r="B41" s="9" t="s">
        <v>49</v>
      </c>
      <c r="C41" s="10" t="s">
        <v>50</v>
      </c>
      <c r="D41" s="10">
        <v>4</v>
      </c>
      <c r="E41" s="28">
        <v>0</v>
      </c>
      <c r="F41" s="33">
        <f t="shared" si="0"/>
        <v>0</v>
      </c>
    </row>
    <row r="42" spans="1:6" s="3" customFormat="1" x14ac:dyDescent="0.25">
      <c r="A42" s="14">
        <v>7</v>
      </c>
      <c r="B42" s="9" t="s">
        <v>51</v>
      </c>
      <c r="C42" s="10" t="s">
        <v>44</v>
      </c>
      <c r="D42" s="10">
        <v>3</v>
      </c>
      <c r="E42" s="28">
        <v>0</v>
      </c>
      <c r="F42" s="33">
        <f t="shared" si="0"/>
        <v>0</v>
      </c>
    </row>
    <row r="43" spans="1:6" s="6" customFormat="1" x14ac:dyDescent="0.25">
      <c r="A43" s="13"/>
      <c r="B43" s="7" t="s">
        <v>34</v>
      </c>
      <c r="C43" s="8"/>
      <c r="D43" s="8"/>
      <c r="E43" s="28"/>
      <c r="F43" s="32">
        <f>SUM(F36:F42)</f>
        <v>0</v>
      </c>
    </row>
    <row r="44" spans="1:6" s="6" customFormat="1" ht="29.1" customHeight="1" x14ac:dyDescent="0.25">
      <c r="A44" s="37" t="s">
        <v>52</v>
      </c>
      <c r="B44" s="44" t="s">
        <v>53</v>
      </c>
      <c r="C44" s="45"/>
      <c r="D44" s="45"/>
      <c r="E44" s="45"/>
      <c r="F44" s="46"/>
    </row>
    <row r="45" spans="1:6" s="3" customFormat="1" ht="30" x14ac:dyDescent="0.25">
      <c r="A45" s="14">
        <v>1</v>
      </c>
      <c r="B45" s="9" t="s">
        <v>54</v>
      </c>
      <c r="C45" s="10" t="s">
        <v>9</v>
      </c>
      <c r="D45" s="10">
        <v>36</v>
      </c>
      <c r="E45" s="28">
        <v>0</v>
      </c>
      <c r="F45" s="33">
        <f t="shared" si="0"/>
        <v>0</v>
      </c>
    </row>
    <row r="46" spans="1:6" s="3" customFormat="1" ht="30" x14ac:dyDescent="0.25">
      <c r="A46" s="14">
        <v>2</v>
      </c>
      <c r="B46" s="9" t="s">
        <v>55</v>
      </c>
      <c r="C46" s="10" t="s">
        <v>9</v>
      </c>
      <c r="D46" s="10">
        <v>37.799999999999997</v>
      </c>
      <c r="E46" s="28">
        <v>0</v>
      </c>
      <c r="F46" s="33">
        <f t="shared" si="0"/>
        <v>0</v>
      </c>
    </row>
    <row r="47" spans="1:6" s="3" customFormat="1" ht="30" x14ac:dyDescent="0.25">
      <c r="A47" s="14">
        <v>3</v>
      </c>
      <c r="B47" s="9" t="s">
        <v>56</v>
      </c>
      <c r="C47" s="10" t="s">
        <v>9</v>
      </c>
      <c r="D47" s="10">
        <v>28.8</v>
      </c>
      <c r="E47" s="28">
        <v>0</v>
      </c>
      <c r="F47" s="33">
        <f t="shared" si="0"/>
        <v>0</v>
      </c>
    </row>
    <row r="48" spans="1:6" s="3" customFormat="1" x14ac:dyDescent="0.25">
      <c r="A48" s="14">
        <v>4</v>
      </c>
      <c r="B48" s="9" t="s">
        <v>57</v>
      </c>
      <c r="C48" s="10" t="s">
        <v>58</v>
      </c>
      <c r="D48" s="10">
        <v>3</v>
      </c>
      <c r="E48" s="28">
        <v>0</v>
      </c>
      <c r="F48" s="33">
        <f t="shared" si="0"/>
        <v>0</v>
      </c>
    </row>
    <row r="49" spans="1:6" s="6" customFormat="1" x14ac:dyDescent="0.25">
      <c r="A49" s="13"/>
      <c r="B49" s="7" t="s">
        <v>34</v>
      </c>
      <c r="C49" s="8"/>
      <c r="D49" s="8"/>
      <c r="E49" s="28"/>
      <c r="F49" s="32">
        <f>SUM(F45:F48)</f>
        <v>0</v>
      </c>
    </row>
    <row r="50" spans="1:6" s="6" customFormat="1" ht="36.6" customHeight="1" x14ac:dyDescent="0.25">
      <c r="A50" s="37" t="s">
        <v>59</v>
      </c>
      <c r="B50" s="44" t="s">
        <v>60</v>
      </c>
      <c r="C50" s="45"/>
      <c r="D50" s="45"/>
      <c r="E50" s="45"/>
      <c r="F50" s="46"/>
    </row>
    <row r="51" spans="1:6" s="3" customFormat="1" ht="30" x14ac:dyDescent="0.25">
      <c r="A51" s="14">
        <v>1</v>
      </c>
      <c r="B51" s="9" t="s">
        <v>61</v>
      </c>
      <c r="C51" s="10" t="s">
        <v>9</v>
      </c>
      <c r="D51" s="10">
        <v>24</v>
      </c>
      <c r="E51" s="28">
        <v>0</v>
      </c>
      <c r="F51" s="33">
        <f t="shared" si="0"/>
        <v>0</v>
      </c>
    </row>
    <row r="52" spans="1:6" s="3" customFormat="1" ht="30" x14ac:dyDescent="0.25">
      <c r="A52" s="14">
        <v>2</v>
      </c>
      <c r="B52" s="9" t="s">
        <v>62</v>
      </c>
      <c r="C52" s="10" t="s">
        <v>9</v>
      </c>
      <c r="D52" s="10">
        <v>10.8</v>
      </c>
      <c r="E52" s="28">
        <v>0</v>
      </c>
      <c r="F52" s="33">
        <f t="shared" si="0"/>
        <v>0</v>
      </c>
    </row>
    <row r="53" spans="1:6" s="3" customFormat="1" ht="30" x14ac:dyDescent="0.25">
      <c r="A53" s="14">
        <v>3</v>
      </c>
      <c r="B53" s="9" t="s">
        <v>63</v>
      </c>
      <c r="C53" s="10" t="s">
        <v>9</v>
      </c>
      <c r="D53" s="10">
        <v>42</v>
      </c>
      <c r="E53" s="28">
        <v>0</v>
      </c>
      <c r="F53" s="33">
        <f t="shared" si="0"/>
        <v>0</v>
      </c>
    </row>
    <row r="54" spans="1:6" s="3" customFormat="1" ht="30" x14ac:dyDescent="0.25">
      <c r="A54" s="14">
        <v>4</v>
      </c>
      <c r="B54" s="9" t="s">
        <v>64</v>
      </c>
      <c r="C54" s="10" t="s">
        <v>9</v>
      </c>
      <c r="D54" s="10">
        <v>33</v>
      </c>
      <c r="E54" s="28">
        <v>0</v>
      </c>
      <c r="F54" s="33">
        <f t="shared" si="0"/>
        <v>0</v>
      </c>
    </row>
    <row r="55" spans="1:6" s="3" customFormat="1" ht="30" x14ac:dyDescent="0.25">
      <c r="A55" s="14">
        <v>5</v>
      </c>
      <c r="B55" s="9" t="s">
        <v>65</v>
      </c>
      <c r="C55" s="10" t="s">
        <v>9</v>
      </c>
      <c r="D55" s="10">
        <v>64</v>
      </c>
      <c r="E55" s="28">
        <v>0</v>
      </c>
      <c r="F55" s="33">
        <f t="shared" si="0"/>
        <v>0</v>
      </c>
    </row>
    <row r="56" spans="1:6" s="3" customFormat="1" ht="30" x14ac:dyDescent="0.25">
      <c r="A56" s="14">
        <v>6</v>
      </c>
      <c r="B56" s="9" t="s">
        <v>66</v>
      </c>
      <c r="C56" s="10" t="s">
        <v>67</v>
      </c>
      <c r="D56" s="10">
        <v>4</v>
      </c>
      <c r="E56" s="28">
        <v>0</v>
      </c>
      <c r="F56" s="33">
        <f t="shared" si="0"/>
        <v>0</v>
      </c>
    </row>
    <row r="57" spans="1:6" s="3" customFormat="1" ht="30" x14ac:dyDescent="0.25">
      <c r="A57" s="14">
        <v>7</v>
      </c>
      <c r="B57" s="9" t="s">
        <v>68</v>
      </c>
      <c r="C57" s="10" t="s">
        <v>67</v>
      </c>
      <c r="D57" s="10">
        <v>8</v>
      </c>
      <c r="E57" s="28">
        <v>0</v>
      </c>
      <c r="F57" s="33">
        <f t="shared" si="0"/>
        <v>0</v>
      </c>
    </row>
    <row r="58" spans="1:6" s="3" customFormat="1" ht="30" x14ac:dyDescent="0.25">
      <c r="A58" s="14">
        <v>8</v>
      </c>
      <c r="B58" s="9" t="s">
        <v>69</v>
      </c>
      <c r="C58" s="10" t="s">
        <v>67</v>
      </c>
      <c r="D58" s="10">
        <v>32</v>
      </c>
      <c r="E58" s="28">
        <v>0</v>
      </c>
      <c r="F58" s="33">
        <f t="shared" si="0"/>
        <v>0</v>
      </c>
    </row>
    <row r="59" spans="1:6" s="3" customFormat="1" x14ac:dyDescent="0.25">
      <c r="A59" s="14">
        <v>9</v>
      </c>
      <c r="B59" s="9" t="s">
        <v>70</v>
      </c>
      <c r="C59" s="10" t="s">
        <v>9</v>
      </c>
      <c r="D59" s="10">
        <v>104</v>
      </c>
      <c r="E59" s="28">
        <v>0</v>
      </c>
      <c r="F59" s="33">
        <f t="shared" si="0"/>
        <v>0</v>
      </c>
    </row>
    <row r="60" spans="1:6" s="3" customFormat="1" ht="30" x14ac:dyDescent="0.25">
      <c r="A60" s="14">
        <v>10</v>
      </c>
      <c r="B60" s="9" t="s">
        <v>71</v>
      </c>
      <c r="C60" s="10"/>
      <c r="D60" s="10">
        <v>4</v>
      </c>
      <c r="E60" s="28">
        <v>0</v>
      </c>
      <c r="F60" s="33">
        <f t="shared" si="0"/>
        <v>0</v>
      </c>
    </row>
    <row r="61" spans="1:6" s="3" customFormat="1" x14ac:dyDescent="0.25">
      <c r="A61" s="14">
        <v>11</v>
      </c>
      <c r="B61" s="9" t="s">
        <v>72</v>
      </c>
      <c r="C61" s="10" t="s">
        <v>9</v>
      </c>
      <c r="D61" s="10">
        <v>29</v>
      </c>
      <c r="E61" s="28">
        <v>0</v>
      </c>
      <c r="F61" s="33">
        <f t="shared" si="0"/>
        <v>0</v>
      </c>
    </row>
    <row r="62" spans="1:6" s="3" customFormat="1" x14ac:dyDescent="0.25">
      <c r="A62" s="14">
        <v>12</v>
      </c>
      <c r="B62" s="9" t="s">
        <v>73</v>
      </c>
      <c r="C62" s="10" t="s">
        <v>9</v>
      </c>
      <c r="D62" s="10">
        <v>16</v>
      </c>
      <c r="E62" s="28">
        <v>0</v>
      </c>
      <c r="F62" s="33">
        <f t="shared" si="0"/>
        <v>0</v>
      </c>
    </row>
    <row r="63" spans="1:6" s="3" customFormat="1" ht="45" x14ac:dyDescent="0.25">
      <c r="A63" s="14">
        <v>13</v>
      </c>
      <c r="B63" s="9" t="s">
        <v>74</v>
      </c>
      <c r="C63" s="10" t="s">
        <v>75</v>
      </c>
      <c r="D63" s="10">
        <v>1</v>
      </c>
      <c r="E63" s="28">
        <v>0</v>
      </c>
      <c r="F63" s="33">
        <f t="shared" si="0"/>
        <v>0</v>
      </c>
    </row>
    <row r="64" spans="1:6" s="3" customFormat="1" ht="45" x14ac:dyDescent="0.25">
      <c r="A64" s="14">
        <v>14</v>
      </c>
      <c r="B64" s="9" t="s">
        <v>76</v>
      </c>
      <c r="C64" s="10" t="s">
        <v>75</v>
      </c>
      <c r="D64" s="10">
        <v>1</v>
      </c>
      <c r="E64" s="28">
        <v>0</v>
      </c>
      <c r="F64" s="33">
        <f t="shared" si="0"/>
        <v>0</v>
      </c>
    </row>
    <row r="65" spans="1:6" s="3" customFormat="1" ht="24.6" customHeight="1" x14ac:dyDescent="0.25">
      <c r="A65" s="14">
        <v>15</v>
      </c>
      <c r="B65" s="9" t="s">
        <v>77</v>
      </c>
      <c r="C65" s="10" t="s">
        <v>75</v>
      </c>
      <c r="D65" s="10">
        <v>1</v>
      </c>
      <c r="E65" s="28">
        <v>0</v>
      </c>
      <c r="F65" s="33">
        <f t="shared" si="0"/>
        <v>0</v>
      </c>
    </row>
    <row r="66" spans="1:6" s="3" customFormat="1" ht="30" x14ac:dyDescent="0.25">
      <c r="A66" s="14">
        <v>16</v>
      </c>
      <c r="B66" s="9" t="s">
        <v>78</v>
      </c>
      <c r="C66" s="10" t="s">
        <v>79</v>
      </c>
      <c r="D66" s="10">
        <v>1</v>
      </c>
      <c r="E66" s="28">
        <v>0</v>
      </c>
      <c r="F66" s="33">
        <f t="shared" si="0"/>
        <v>0</v>
      </c>
    </row>
    <row r="67" spans="1:6" s="3" customFormat="1" ht="45" x14ac:dyDescent="0.25">
      <c r="A67" s="14">
        <v>17</v>
      </c>
      <c r="B67" s="9" t="s">
        <v>80</v>
      </c>
      <c r="C67" s="10" t="s">
        <v>79</v>
      </c>
      <c r="D67" s="10">
        <v>1</v>
      </c>
      <c r="E67" s="28">
        <v>0</v>
      </c>
      <c r="F67" s="33">
        <f t="shared" si="0"/>
        <v>0</v>
      </c>
    </row>
    <row r="68" spans="1:6" s="6" customFormat="1" x14ac:dyDescent="0.25">
      <c r="A68" s="13"/>
      <c r="B68" s="7" t="s">
        <v>34</v>
      </c>
      <c r="C68" s="8"/>
      <c r="D68" s="8"/>
      <c r="E68" s="28"/>
      <c r="F68" s="32">
        <f>SUM(F51:F67)</f>
        <v>0</v>
      </c>
    </row>
    <row r="69" spans="1:6" s="6" customFormat="1" ht="30.6" customHeight="1" x14ac:dyDescent="0.25">
      <c r="A69" s="37" t="s">
        <v>81</v>
      </c>
      <c r="B69" s="44" t="s">
        <v>82</v>
      </c>
      <c r="C69" s="45"/>
      <c r="D69" s="45"/>
      <c r="E69" s="45"/>
      <c r="F69" s="46"/>
    </row>
    <row r="70" spans="1:6" s="3" customFormat="1" ht="30" x14ac:dyDescent="0.25">
      <c r="A70" s="14">
        <v>1</v>
      </c>
      <c r="B70" s="9" t="s">
        <v>83</v>
      </c>
      <c r="C70" s="10" t="s">
        <v>30</v>
      </c>
      <c r="D70" s="10">
        <v>10.72</v>
      </c>
      <c r="E70" s="28">
        <v>0</v>
      </c>
      <c r="F70" s="33">
        <f t="shared" ref="F70:F132" si="1">D70*E70</f>
        <v>0</v>
      </c>
    </row>
    <row r="71" spans="1:6" s="3" customFormat="1" ht="30" x14ac:dyDescent="0.25">
      <c r="A71" s="14">
        <v>2</v>
      </c>
      <c r="B71" s="9" t="s">
        <v>84</v>
      </c>
      <c r="C71" s="10" t="s">
        <v>30</v>
      </c>
      <c r="D71" s="10">
        <v>17.850000000000001</v>
      </c>
      <c r="E71" s="28">
        <v>0</v>
      </c>
      <c r="F71" s="33">
        <f t="shared" si="1"/>
        <v>0</v>
      </c>
    </row>
    <row r="72" spans="1:6" s="3" customFormat="1" ht="45" x14ac:dyDescent="0.25">
      <c r="A72" s="14">
        <v>3</v>
      </c>
      <c r="B72" s="9" t="s">
        <v>85</v>
      </c>
      <c r="C72" s="10" t="s">
        <v>30</v>
      </c>
      <c r="D72" s="10">
        <v>40.56</v>
      </c>
      <c r="E72" s="28">
        <v>0</v>
      </c>
      <c r="F72" s="33">
        <f t="shared" si="1"/>
        <v>0</v>
      </c>
    </row>
    <row r="73" spans="1:6" s="3" customFormat="1" ht="30" x14ac:dyDescent="0.25">
      <c r="A73" s="14">
        <v>4</v>
      </c>
      <c r="B73" s="9" t="s">
        <v>86</v>
      </c>
      <c r="C73" s="10" t="s">
        <v>67</v>
      </c>
      <c r="D73" s="10">
        <v>17.850000000000001</v>
      </c>
      <c r="E73" s="28">
        <v>0</v>
      </c>
      <c r="F73" s="33">
        <f t="shared" si="1"/>
        <v>0</v>
      </c>
    </row>
    <row r="74" spans="1:6" s="3" customFormat="1" ht="45" x14ac:dyDescent="0.25">
      <c r="A74" s="14">
        <v>5</v>
      </c>
      <c r="B74" s="9" t="s">
        <v>87</v>
      </c>
      <c r="C74" s="10" t="s">
        <v>9</v>
      </c>
      <c r="D74" s="10">
        <v>94.5</v>
      </c>
      <c r="E74" s="28">
        <v>0</v>
      </c>
      <c r="F74" s="33">
        <f t="shared" si="1"/>
        <v>0</v>
      </c>
    </row>
    <row r="75" spans="1:6" s="6" customFormat="1" x14ac:dyDescent="0.25">
      <c r="A75" s="13"/>
      <c r="B75" s="7" t="s">
        <v>34</v>
      </c>
      <c r="C75" s="8"/>
      <c r="D75" s="8"/>
      <c r="E75" s="28"/>
      <c r="F75" s="32">
        <f>SUM(F70:F74)</f>
        <v>0</v>
      </c>
    </row>
    <row r="76" spans="1:6" s="6" customFormat="1" ht="35.1" customHeight="1" x14ac:dyDescent="0.25">
      <c r="A76" s="37" t="s">
        <v>88</v>
      </c>
      <c r="B76" s="44" t="s">
        <v>89</v>
      </c>
      <c r="C76" s="45"/>
      <c r="D76" s="45"/>
      <c r="E76" s="45"/>
      <c r="F76" s="46"/>
    </row>
    <row r="77" spans="1:6" s="6" customFormat="1" x14ac:dyDescent="0.25">
      <c r="A77" s="14">
        <v>1</v>
      </c>
      <c r="B77" s="9" t="s">
        <v>90</v>
      </c>
      <c r="C77" s="10" t="s">
        <v>91</v>
      </c>
      <c r="D77" s="10">
        <v>1</v>
      </c>
      <c r="E77" s="28">
        <v>0</v>
      </c>
      <c r="F77" s="33">
        <f t="shared" si="1"/>
        <v>0</v>
      </c>
    </row>
    <row r="78" spans="1:6" s="6" customFormat="1" x14ac:dyDescent="0.25">
      <c r="A78" s="14">
        <v>2</v>
      </c>
      <c r="B78" s="9" t="s">
        <v>92</v>
      </c>
      <c r="C78" s="10" t="s">
        <v>91</v>
      </c>
      <c r="D78" s="10">
        <v>1</v>
      </c>
      <c r="E78" s="28">
        <v>0</v>
      </c>
      <c r="F78" s="33">
        <f t="shared" si="1"/>
        <v>0</v>
      </c>
    </row>
    <row r="79" spans="1:6" s="6" customFormat="1" x14ac:dyDescent="0.25">
      <c r="A79" s="14">
        <v>3</v>
      </c>
      <c r="B79" s="9" t="s">
        <v>93</v>
      </c>
      <c r="C79" s="10" t="s">
        <v>91</v>
      </c>
      <c r="D79" s="10">
        <v>1</v>
      </c>
      <c r="E79" s="28">
        <v>0</v>
      </c>
      <c r="F79" s="33">
        <f t="shared" si="1"/>
        <v>0</v>
      </c>
    </row>
    <row r="80" spans="1:6" s="6" customFormat="1" x14ac:dyDescent="0.25">
      <c r="A80" s="14">
        <v>4</v>
      </c>
      <c r="B80" s="9" t="s">
        <v>94</v>
      </c>
      <c r="C80" s="10" t="s">
        <v>9</v>
      </c>
      <c r="D80" s="10">
        <v>100</v>
      </c>
      <c r="E80" s="28">
        <v>0</v>
      </c>
      <c r="F80" s="33">
        <f t="shared" si="1"/>
        <v>0</v>
      </c>
    </row>
    <row r="81" spans="1:6" s="6" customFormat="1" x14ac:dyDescent="0.25">
      <c r="A81" s="14">
        <v>5</v>
      </c>
      <c r="B81" s="9" t="s">
        <v>95</v>
      </c>
      <c r="C81" s="10" t="s">
        <v>9</v>
      </c>
      <c r="D81" s="10">
        <v>20</v>
      </c>
      <c r="E81" s="28">
        <v>0</v>
      </c>
      <c r="F81" s="33">
        <f t="shared" si="1"/>
        <v>0</v>
      </c>
    </row>
    <row r="82" spans="1:6" s="6" customFormat="1" x14ac:dyDescent="0.25">
      <c r="A82" s="14">
        <v>6</v>
      </c>
      <c r="B82" s="9" t="s">
        <v>96</v>
      </c>
      <c r="C82" s="10" t="s">
        <v>9</v>
      </c>
      <c r="D82" s="10">
        <v>25</v>
      </c>
      <c r="E82" s="28">
        <v>0</v>
      </c>
      <c r="F82" s="33">
        <f t="shared" si="1"/>
        <v>0</v>
      </c>
    </row>
    <row r="83" spans="1:6" s="6" customFormat="1" x14ac:dyDescent="0.25">
      <c r="A83" s="14">
        <v>7</v>
      </c>
      <c r="B83" s="9" t="s">
        <v>97</v>
      </c>
      <c r="C83" s="10" t="s">
        <v>9</v>
      </c>
      <c r="D83" s="10">
        <v>25</v>
      </c>
      <c r="E83" s="28">
        <v>0</v>
      </c>
      <c r="F83" s="33">
        <f t="shared" si="1"/>
        <v>0</v>
      </c>
    </row>
    <row r="84" spans="1:6" s="6" customFormat="1" ht="30" x14ac:dyDescent="0.25">
      <c r="A84" s="14">
        <v>8</v>
      </c>
      <c r="B84" s="9" t="s">
        <v>98</v>
      </c>
      <c r="C84" s="10" t="s">
        <v>91</v>
      </c>
      <c r="D84" s="10">
        <v>1</v>
      </c>
      <c r="E84" s="28">
        <v>0</v>
      </c>
      <c r="F84" s="33">
        <f t="shared" si="1"/>
        <v>0</v>
      </c>
    </row>
    <row r="85" spans="1:6" s="6" customFormat="1" ht="30" x14ac:dyDescent="0.25">
      <c r="A85" s="14">
        <v>9</v>
      </c>
      <c r="B85" s="9" t="s">
        <v>99</v>
      </c>
      <c r="C85" s="10" t="s">
        <v>9</v>
      </c>
      <c r="D85" s="10">
        <v>80</v>
      </c>
      <c r="E85" s="28">
        <v>0</v>
      </c>
      <c r="F85" s="33">
        <f t="shared" si="1"/>
        <v>0</v>
      </c>
    </row>
    <row r="86" spans="1:6" s="6" customFormat="1" x14ac:dyDescent="0.25">
      <c r="A86" s="14">
        <v>10</v>
      </c>
      <c r="B86" s="9" t="s">
        <v>100</v>
      </c>
      <c r="C86" s="10" t="s">
        <v>91</v>
      </c>
      <c r="D86" s="10">
        <v>1</v>
      </c>
      <c r="E86" s="28">
        <v>0</v>
      </c>
      <c r="F86" s="33">
        <f t="shared" si="1"/>
        <v>0</v>
      </c>
    </row>
    <row r="87" spans="1:6" s="6" customFormat="1" x14ac:dyDescent="0.25">
      <c r="A87" s="14">
        <v>11</v>
      </c>
      <c r="B87" s="9" t="s">
        <v>101</v>
      </c>
      <c r="C87" s="10" t="s">
        <v>91</v>
      </c>
      <c r="D87" s="10">
        <v>1</v>
      </c>
      <c r="E87" s="28">
        <v>0</v>
      </c>
      <c r="F87" s="33">
        <f t="shared" si="1"/>
        <v>0</v>
      </c>
    </row>
    <row r="88" spans="1:6" s="6" customFormat="1" x14ac:dyDescent="0.25">
      <c r="A88" s="14">
        <v>12</v>
      </c>
      <c r="B88" s="9" t="s">
        <v>102</v>
      </c>
      <c r="C88" s="10" t="s">
        <v>91</v>
      </c>
      <c r="D88" s="10">
        <v>2</v>
      </c>
      <c r="E88" s="28">
        <v>0</v>
      </c>
      <c r="F88" s="33">
        <f t="shared" si="1"/>
        <v>0</v>
      </c>
    </row>
    <row r="89" spans="1:6" s="6" customFormat="1" x14ac:dyDescent="0.25">
      <c r="A89" s="14">
        <v>13</v>
      </c>
      <c r="B89" s="9" t="s">
        <v>103</v>
      </c>
      <c r="C89" s="10" t="s">
        <v>91</v>
      </c>
      <c r="D89" s="10">
        <v>1</v>
      </c>
      <c r="E89" s="28">
        <v>0</v>
      </c>
      <c r="F89" s="33">
        <f t="shared" si="1"/>
        <v>0</v>
      </c>
    </row>
    <row r="90" spans="1:6" s="6" customFormat="1" x14ac:dyDescent="0.25">
      <c r="A90" s="14">
        <v>14</v>
      </c>
      <c r="B90" s="9" t="s">
        <v>104</v>
      </c>
      <c r="C90" s="10" t="s">
        <v>91</v>
      </c>
      <c r="D90" s="10">
        <v>2</v>
      </c>
      <c r="E90" s="28">
        <v>0</v>
      </c>
      <c r="F90" s="33">
        <f t="shared" si="1"/>
        <v>0</v>
      </c>
    </row>
    <row r="91" spans="1:6" s="6" customFormat="1" x14ac:dyDescent="0.25">
      <c r="A91" s="14">
        <v>15</v>
      </c>
      <c r="B91" s="9" t="s">
        <v>105</v>
      </c>
      <c r="C91" s="10" t="s">
        <v>106</v>
      </c>
      <c r="D91" s="10">
        <v>1</v>
      </c>
      <c r="E91" s="28">
        <v>0</v>
      </c>
      <c r="F91" s="33">
        <f t="shared" si="1"/>
        <v>0</v>
      </c>
    </row>
    <row r="92" spans="1:6" s="6" customFormat="1" ht="30" x14ac:dyDescent="0.25">
      <c r="A92" s="25">
        <v>16</v>
      </c>
      <c r="B92" s="26" t="s">
        <v>177</v>
      </c>
      <c r="C92" s="27" t="s">
        <v>106</v>
      </c>
      <c r="D92" s="27">
        <v>1</v>
      </c>
      <c r="E92" s="28">
        <v>0</v>
      </c>
      <c r="F92" s="33">
        <f t="shared" si="1"/>
        <v>0</v>
      </c>
    </row>
    <row r="93" spans="1:6" s="6" customFormat="1" x14ac:dyDescent="0.25">
      <c r="A93" s="25">
        <v>17</v>
      </c>
      <c r="B93" s="26" t="s">
        <v>107</v>
      </c>
      <c r="C93" s="27" t="s">
        <v>3</v>
      </c>
      <c r="D93" s="27">
        <v>1</v>
      </c>
      <c r="E93" s="28">
        <v>0</v>
      </c>
      <c r="F93" s="33">
        <f t="shared" si="1"/>
        <v>0</v>
      </c>
    </row>
    <row r="94" spans="1:6" s="6" customFormat="1" x14ac:dyDescent="0.25">
      <c r="A94" s="14">
        <v>18</v>
      </c>
      <c r="B94" s="9" t="s">
        <v>108</v>
      </c>
      <c r="C94" s="10" t="s">
        <v>3</v>
      </c>
      <c r="D94" s="10">
        <v>1</v>
      </c>
      <c r="E94" s="28">
        <v>0</v>
      </c>
      <c r="F94" s="33">
        <f t="shared" si="1"/>
        <v>0</v>
      </c>
    </row>
    <row r="95" spans="1:6" s="6" customFormat="1" ht="30" x14ac:dyDescent="0.25">
      <c r="A95" s="14">
        <v>19</v>
      </c>
      <c r="B95" s="9" t="s">
        <v>109</v>
      </c>
      <c r="C95" s="10" t="s">
        <v>3</v>
      </c>
      <c r="D95" s="10">
        <v>1</v>
      </c>
      <c r="E95" s="28">
        <v>0</v>
      </c>
      <c r="F95" s="33">
        <f t="shared" si="1"/>
        <v>0</v>
      </c>
    </row>
    <row r="96" spans="1:6" s="6" customFormat="1" ht="23.45" customHeight="1" x14ac:dyDescent="0.25">
      <c r="A96" s="13"/>
      <c r="B96" s="7" t="s">
        <v>34</v>
      </c>
      <c r="C96" s="8"/>
      <c r="D96" s="8"/>
      <c r="E96" s="28"/>
      <c r="F96" s="32">
        <f>SUM(F77:F95)</f>
        <v>0</v>
      </c>
    </row>
    <row r="97" spans="1:6" s="6" customFormat="1" ht="27.6" customHeight="1" x14ac:dyDescent="0.25">
      <c r="A97" s="37" t="s">
        <v>110</v>
      </c>
      <c r="B97" s="44" t="s">
        <v>111</v>
      </c>
      <c r="C97" s="45"/>
      <c r="D97" s="45"/>
      <c r="E97" s="45"/>
      <c r="F97" s="46"/>
    </row>
    <row r="98" spans="1:6" s="3" customFormat="1" ht="30" x14ac:dyDescent="0.25">
      <c r="A98" s="14">
        <v>1</v>
      </c>
      <c r="B98" s="9" t="s">
        <v>112</v>
      </c>
      <c r="C98" s="10" t="s">
        <v>67</v>
      </c>
      <c r="D98" s="10">
        <v>4</v>
      </c>
      <c r="E98" s="28">
        <v>0</v>
      </c>
      <c r="F98" s="33">
        <f t="shared" si="1"/>
        <v>0</v>
      </c>
    </row>
    <row r="99" spans="1:6" s="3" customFormat="1" ht="30" x14ac:dyDescent="0.25">
      <c r="A99" s="14">
        <v>2</v>
      </c>
      <c r="B99" s="9" t="s">
        <v>113</v>
      </c>
      <c r="C99" s="10" t="s">
        <v>67</v>
      </c>
      <c r="D99" s="10">
        <v>4</v>
      </c>
      <c r="E99" s="28">
        <v>0</v>
      </c>
      <c r="F99" s="33">
        <f t="shared" si="1"/>
        <v>0</v>
      </c>
    </row>
    <row r="100" spans="1:6" s="3" customFormat="1" ht="30" x14ac:dyDescent="0.25">
      <c r="A100" s="14">
        <v>3</v>
      </c>
      <c r="B100" s="9" t="s">
        <v>114</v>
      </c>
      <c r="C100" s="10" t="s">
        <v>67</v>
      </c>
      <c r="D100" s="10">
        <v>4</v>
      </c>
      <c r="E100" s="28">
        <v>0</v>
      </c>
      <c r="F100" s="33">
        <f t="shared" si="1"/>
        <v>0</v>
      </c>
    </row>
    <row r="101" spans="1:6" s="3" customFormat="1" ht="30" x14ac:dyDescent="0.25">
      <c r="A101" s="14">
        <v>4</v>
      </c>
      <c r="B101" s="9" t="s">
        <v>115</v>
      </c>
      <c r="C101" s="10" t="s">
        <v>67</v>
      </c>
      <c r="D101" s="10">
        <v>4</v>
      </c>
      <c r="E101" s="28">
        <v>0</v>
      </c>
      <c r="F101" s="33">
        <f t="shared" si="1"/>
        <v>0</v>
      </c>
    </row>
    <row r="102" spans="1:6" s="3" customFormat="1" x14ac:dyDescent="0.25">
      <c r="A102" s="14">
        <v>5</v>
      </c>
      <c r="B102" s="9" t="s">
        <v>116</v>
      </c>
      <c r="C102" s="10" t="s">
        <v>67</v>
      </c>
      <c r="D102" s="10">
        <v>4</v>
      </c>
      <c r="E102" s="28">
        <v>0</v>
      </c>
      <c r="F102" s="33">
        <f t="shared" si="1"/>
        <v>0</v>
      </c>
    </row>
    <row r="103" spans="1:6" s="3" customFormat="1" ht="30" x14ac:dyDescent="0.25">
      <c r="A103" s="14">
        <v>6</v>
      </c>
      <c r="B103" s="9" t="s">
        <v>117</v>
      </c>
      <c r="C103" s="10" t="s">
        <v>67</v>
      </c>
      <c r="D103" s="10">
        <v>2</v>
      </c>
      <c r="E103" s="28">
        <v>0</v>
      </c>
      <c r="F103" s="33">
        <f t="shared" si="1"/>
        <v>0</v>
      </c>
    </row>
    <row r="104" spans="1:6" s="3" customFormat="1" x14ac:dyDescent="0.25">
      <c r="A104" s="14">
        <v>7</v>
      </c>
      <c r="B104" s="9" t="s">
        <v>118</v>
      </c>
      <c r="C104" s="10" t="s">
        <v>67</v>
      </c>
      <c r="D104" s="10">
        <v>2</v>
      </c>
      <c r="E104" s="28">
        <v>0</v>
      </c>
      <c r="F104" s="33">
        <f t="shared" si="1"/>
        <v>0</v>
      </c>
    </row>
    <row r="105" spans="1:6" s="3" customFormat="1" x14ac:dyDescent="0.25">
      <c r="A105" s="14">
        <v>8</v>
      </c>
      <c r="B105" s="9" t="s">
        <v>119</v>
      </c>
      <c r="C105" s="10" t="s">
        <v>67</v>
      </c>
      <c r="D105" s="10">
        <v>1</v>
      </c>
      <c r="E105" s="28">
        <v>0</v>
      </c>
      <c r="F105" s="33">
        <f t="shared" si="1"/>
        <v>0</v>
      </c>
    </row>
    <row r="106" spans="1:6" s="6" customFormat="1" ht="23.1" customHeight="1" x14ac:dyDescent="0.25">
      <c r="A106" s="13"/>
      <c r="B106" s="7" t="s">
        <v>34</v>
      </c>
      <c r="C106" s="8"/>
      <c r="D106" s="8"/>
      <c r="E106" s="28"/>
      <c r="F106" s="32">
        <f>SUM(F98:F105)</f>
        <v>0</v>
      </c>
    </row>
    <row r="107" spans="1:6" s="6" customFormat="1" ht="36.6" customHeight="1" x14ac:dyDescent="0.25">
      <c r="A107" s="37" t="s">
        <v>120</v>
      </c>
      <c r="B107" s="44" t="s">
        <v>121</v>
      </c>
      <c r="C107" s="45"/>
      <c r="D107" s="45"/>
      <c r="E107" s="45"/>
      <c r="F107" s="46"/>
    </row>
    <row r="108" spans="1:6" s="3" customFormat="1" ht="30" x14ac:dyDescent="0.25">
      <c r="A108" s="14">
        <v>1</v>
      </c>
      <c r="B108" s="9" t="s">
        <v>122</v>
      </c>
      <c r="C108" s="10" t="s">
        <v>14</v>
      </c>
      <c r="D108" s="10">
        <v>0.65</v>
      </c>
      <c r="E108" s="28">
        <v>0</v>
      </c>
      <c r="F108" s="33">
        <f t="shared" si="1"/>
        <v>0</v>
      </c>
    </row>
    <row r="109" spans="1:6" s="3" customFormat="1" x14ac:dyDescent="0.25">
      <c r="A109" s="14">
        <v>2</v>
      </c>
      <c r="B109" s="9" t="s">
        <v>123</v>
      </c>
      <c r="C109" s="10" t="s">
        <v>9</v>
      </c>
      <c r="D109" s="10">
        <v>17.600000000000001</v>
      </c>
      <c r="E109" s="28">
        <v>0</v>
      </c>
      <c r="F109" s="33">
        <f t="shared" si="1"/>
        <v>0</v>
      </c>
    </row>
    <row r="110" spans="1:6" s="3" customFormat="1" x14ac:dyDescent="0.25">
      <c r="A110" s="14">
        <v>3</v>
      </c>
      <c r="B110" s="9" t="s">
        <v>124</v>
      </c>
      <c r="C110" s="10" t="s">
        <v>9</v>
      </c>
      <c r="D110" s="10">
        <v>243</v>
      </c>
      <c r="E110" s="28">
        <v>0</v>
      </c>
      <c r="F110" s="33">
        <f t="shared" si="1"/>
        <v>0</v>
      </c>
    </row>
    <row r="111" spans="1:6" s="3" customFormat="1" ht="30" x14ac:dyDescent="0.25">
      <c r="A111" s="14">
        <v>4</v>
      </c>
      <c r="B111" s="9" t="s">
        <v>125</v>
      </c>
      <c r="C111" s="10" t="s">
        <v>9</v>
      </c>
      <c r="D111" s="10">
        <v>12</v>
      </c>
      <c r="E111" s="28">
        <v>0</v>
      </c>
      <c r="F111" s="33">
        <f t="shared" si="1"/>
        <v>0</v>
      </c>
    </row>
    <row r="112" spans="1:6" s="3" customFormat="1" ht="45" x14ac:dyDescent="0.25">
      <c r="A112" s="14">
        <v>5</v>
      </c>
      <c r="B112" s="9" t="s">
        <v>126</v>
      </c>
      <c r="C112" s="10" t="s">
        <v>14</v>
      </c>
      <c r="D112" s="10">
        <v>0.65</v>
      </c>
      <c r="E112" s="28">
        <v>0</v>
      </c>
      <c r="F112" s="33">
        <f t="shared" si="1"/>
        <v>0</v>
      </c>
    </row>
    <row r="113" spans="1:6" s="3" customFormat="1" ht="30" x14ac:dyDescent="0.25">
      <c r="A113" s="14">
        <v>6</v>
      </c>
      <c r="B113" s="9" t="s">
        <v>127</v>
      </c>
      <c r="C113" s="10" t="s">
        <v>67</v>
      </c>
      <c r="D113" s="10">
        <v>18</v>
      </c>
      <c r="E113" s="28">
        <v>0</v>
      </c>
      <c r="F113" s="33">
        <f t="shared" si="1"/>
        <v>0</v>
      </c>
    </row>
    <row r="114" spans="1:6" s="3" customFormat="1" ht="45" x14ac:dyDescent="0.25">
      <c r="A114" s="14">
        <v>7</v>
      </c>
      <c r="B114" s="9" t="s">
        <v>128</v>
      </c>
      <c r="C114" s="10" t="s">
        <v>50</v>
      </c>
      <c r="D114" s="10">
        <v>1</v>
      </c>
      <c r="E114" s="28">
        <v>0</v>
      </c>
      <c r="F114" s="33">
        <f t="shared" si="1"/>
        <v>0</v>
      </c>
    </row>
    <row r="115" spans="1:6" s="6" customFormat="1" ht="21.95" customHeight="1" x14ac:dyDescent="0.25">
      <c r="A115" s="13"/>
      <c r="B115" s="7" t="s">
        <v>34</v>
      </c>
      <c r="C115" s="8"/>
      <c r="D115" s="8"/>
      <c r="E115" s="28"/>
      <c r="F115" s="32">
        <f>SUM(F108:F114)</f>
        <v>0</v>
      </c>
    </row>
    <row r="116" spans="1:6" s="6" customFormat="1" ht="30.95" customHeight="1" x14ac:dyDescent="0.25">
      <c r="A116" s="37" t="s">
        <v>110</v>
      </c>
      <c r="B116" s="44" t="s">
        <v>129</v>
      </c>
      <c r="C116" s="45"/>
      <c r="D116" s="45"/>
      <c r="E116" s="45"/>
      <c r="F116" s="46"/>
    </row>
    <row r="117" spans="1:6" s="3" customFormat="1" ht="30" x14ac:dyDescent="0.25">
      <c r="A117" s="14">
        <v>1</v>
      </c>
      <c r="B117" s="9" t="s">
        <v>130</v>
      </c>
      <c r="C117" s="10" t="s">
        <v>14</v>
      </c>
      <c r="D117" s="10">
        <v>13.66</v>
      </c>
      <c r="E117" s="28">
        <v>0</v>
      </c>
      <c r="F117" s="33">
        <f t="shared" si="1"/>
        <v>0</v>
      </c>
    </row>
    <row r="118" spans="1:6" s="3" customFormat="1" x14ac:dyDescent="0.25">
      <c r="A118" s="14">
        <v>2</v>
      </c>
      <c r="B118" s="9" t="s">
        <v>131</v>
      </c>
      <c r="C118" s="10" t="s">
        <v>14</v>
      </c>
      <c r="D118" s="10">
        <v>1.52</v>
      </c>
      <c r="E118" s="28">
        <v>0</v>
      </c>
      <c r="F118" s="33">
        <f t="shared" si="1"/>
        <v>0</v>
      </c>
    </row>
    <row r="119" spans="1:6" s="3" customFormat="1" ht="30" x14ac:dyDescent="0.25">
      <c r="A119" s="14">
        <v>3</v>
      </c>
      <c r="B119" s="9" t="s">
        <v>132</v>
      </c>
      <c r="C119" s="10" t="s">
        <v>133</v>
      </c>
      <c r="D119" s="10">
        <v>20</v>
      </c>
      <c r="E119" s="28">
        <v>0</v>
      </c>
      <c r="F119" s="33">
        <f t="shared" si="1"/>
        <v>0</v>
      </c>
    </row>
    <row r="120" spans="1:6" s="3" customFormat="1" ht="30" x14ac:dyDescent="0.25">
      <c r="A120" s="25">
        <v>4</v>
      </c>
      <c r="B120" s="26" t="s">
        <v>178</v>
      </c>
      <c r="C120" s="27" t="s">
        <v>30</v>
      </c>
      <c r="D120" s="27">
        <v>105.6</v>
      </c>
      <c r="E120" s="28">
        <v>0</v>
      </c>
      <c r="F120" s="33">
        <f t="shared" si="1"/>
        <v>0</v>
      </c>
    </row>
    <row r="121" spans="1:6" s="3" customFormat="1" ht="30" x14ac:dyDescent="0.25">
      <c r="A121" s="25">
        <v>5</v>
      </c>
      <c r="B121" s="26" t="s">
        <v>134</v>
      </c>
      <c r="C121" s="27" t="s">
        <v>67</v>
      </c>
      <c r="D121" s="27">
        <v>1</v>
      </c>
      <c r="E121" s="28">
        <v>0</v>
      </c>
      <c r="F121" s="33">
        <f t="shared" si="1"/>
        <v>0</v>
      </c>
    </row>
    <row r="122" spans="1:6" s="3" customFormat="1" ht="45" x14ac:dyDescent="0.25">
      <c r="A122" s="25">
        <v>6</v>
      </c>
      <c r="B122" s="26" t="s">
        <v>176</v>
      </c>
      <c r="C122" s="27" t="s">
        <v>30</v>
      </c>
      <c r="D122" s="27">
        <v>132</v>
      </c>
      <c r="E122" s="28">
        <v>0</v>
      </c>
      <c r="F122" s="33">
        <f t="shared" si="1"/>
        <v>0</v>
      </c>
    </row>
    <row r="123" spans="1:6" s="3" customFormat="1" ht="45" x14ac:dyDescent="0.25">
      <c r="A123" s="25">
        <v>7</v>
      </c>
      <c r="B123" s="26" t="s">
        <v>135</v>
      </c>
      <c r="C123" s="27" t="s">
        <v>30</v>
      </c>
      <c r="D123" s="27">
        <v>26.4</v>
      </c>
      <c r="E123" s="28">
        <v>0</v>
      </c>
      <c r="F123" s="33">
        <f t="shared" si="1"/>
        <v>0</v>
      </c>
    </row>
    <row r="124" spans="1:6" s="3" customFormat="1" ht="30" x14ac:dyDescent="0.25">
      <c r="A124" s="14">
        <v>8</v>
      </c>
      <c r="B124" s="9" t="s">
        <v>136</v>
      </c>
      <c r="C124" s="10" t="s">
        <v>30</v>
      </c>
      <c r="D124" s="10">
        <v>43</v>
      </c>
      <c r="E124" s="28">
        <v>0</v>
      </c>
      <c r="F124" s="33">
        <f t="shared" si="1"/>
        <v>0</v>
      </c>
    </row>
    <row r="125" spans="1:6" s="6" customFormat="1" ht="23.45" customHeight="1" x14ac:dyDescent="0.25">
      <c r="A125" s="13"/>
      <c r="B125" s="7" t="s">
        <v>34</v>
      </c>
      <c r="C125" s="8"/>
      <c r="D125" s="8"/>
      <c r="E125" s="28"/>
      <c r="F125" s="34">
        <f>SUM(F117:F124)</f>
        <v>0</v>
      </c>
    </row>
    <row r="126" spans="1:6" s="6" customFormat="1" ht="33.6" customHeight="1" x14ac:dyDescent="0.25">
      <c r="A126" s="37" t="s">
        <v>137</v>
      </c>
      <c r="B126" s="44" t="s">
        <v>170</v>
      </c>
      <c r="C126" s="45"/>
      <c r="D126" s="45"/>
      <c r="E126" s="45"/>
      <c r="F126" s="46"/>
    </row>
    <row r="127" spans="1:6" s="6" customFormat="1" ht="30" x14ac:dyDescent="0.25">
      <c r="A127" s="14">
        <v>1</v>
      </c>
      <c r="B127" s="9" t="s">
        <v>138</v>
      </c>
      <c r="C127" s="10" t="s">
        <v>30</v>
      </c>
      <c r="D127" s="10">
        <f>13*2</f>
        <v>26</v>
      </c>
      <c r="E127" s="28">
        <v>0</v>
      </c>
      <c r="F127" s="33">
        <f t="shared" si="1"/>
        <v>0</v>
      </c>
    </row>
    <row r="128" spans="1:6" s="6" customFormat="1" ht="30" x14ac:dyDescent="0.25">
      <c r="A128" s="14">
        <v>2</v>
      </c>
      <c r="B128" s="9" t="s">
        <v>139</v>
      </c>
      <c r="C128" s="10" t="s">
        <v>14</v>
      </c>
      <c r="D128" s="10">
        <f>2.8*2</f>
        <v>5.6</v>
      </c>
      <c r="E128" s="28">
        <v>0</v>
      </c>
      <c r="F128" s="33">
        <f t="shared" si="1"/>
        <v>0</v>
      </c>
    </row>
    <row r="129" spans="1:6" s="6" customFormat="1" ht="30" x14ac:dyDescent="0.25">
      <c r="A129" s="14">
        <v>3</v>
      </c>
      <c r="B129" s="9" t="s">
        <v>140</v>
      </c>
      <c r="C129" s="10" t="s">
        <v>14</v>
      </c>
      <c r="D129" s="10">
        <f>1.87*2</f>
        <v>3.74</v>
      </c>
      <c r="E129" s="28">
        <v>0</v>
      </c>
      <c r="F129" s="33">
        <f t="shared" si="1"/>
        <v>0</v>
      </c>
    </row>
    <row r="130" spans="1:6" s="6" customFormat="1" x14ac:dyDescent="0.25">
      <c r="A130" s="14">
        <v>4</v>
      </c>
      <c r="B130" s="9" t="s">
        <v>141</v>
      </c>
      <c r="C130" s="10" t="s">
        <v>14</v>
      </c>
      <c r="D130" s="10">
        <f>0.93*2</f>
        <v>1.86</v>
      </c>
      <c r="E130" s="28">
        <v>0</v>
      </c>
      <c r="F130" s="33">
        <f t="shared" si="1"/>
        <v>0</v>
      </c>
    </row>
    <row r="131" spans="1:6" s="6" customFormat="1" ht="30" x14ac:dyDescent="0.25">
      <c r="A131" s="14">
        <v>5</v>
      </c>
      <c r="B131" s="9" t="s">
        <v>142</v>
      </c>
      <c r="C131" s="10" t="s">
        <v>14</v>
      </c>
      <c r="D131" s="10">
        <f>17.85*2</f>
        <v>35.700000000000003</v>
      </c>
      <c r="E131" s="28">
        <v>0</v>
      </c>
      <c r="F131" s="33">
        <f t="shared" si="1"/>
        <v>0</v>
      </c>
    </row>
    <row r="132" spans="1:6" s="6" customFormat="1" x14ac:dyDescent="0.25">
      <c r="A132" s="14">
        <v>6</v>
      </c>
      <c r="B132" s="9" t="s">
        <v>143</v>
      </c>
      <c r="C132" s="10" t="s">
        <v>14</v>
      </c>
      <c r="D132" s="10">
        <f>4.9*2</f>
        <v>9.8000000000000007</v>
      </c>
      <c r="E132" s="28">
        <v>0</v>
      </c>
      <c r="F132" s="33">
        <f t="shared" si="1"/>
        <v>0</v>
      </c>
    </row>
    <row r="133" spans="1:6" s="6" customFormat="1" ht="28.5" customHeight="1" x14ac:dyDescent="0.25">
      <c r="A133" s="13"/>
      <c r="B133" s="7" t="s">
        <v>34</v>
      </c>
      <c r="C133" s="8"/>
      <c r="D133" s="8"/>
      <c r="E133" s="28"/>
      <c r="F133" s="32">
        <f>SUM(F117:F125)</f>
        <v>0</v>
      </c>
    </row>
    <row r="134" spans="1:6" s="6" customFormat="1" ht="27" customHeight="1" x14ac:dyDescent="0.25">
      <c r="A134" s="37" t="s">
        <v>144</v>
      </c>
      <c r="B134" s="44" t="s">
        <v>36</v>
      </c>
      <c r="C134" s="45"/>
      <c r="D134" s="45"/>
      <c r="E134" s="45"/>
      <c r="F134" s="46"/>
    </row>
    <row r="135" spans="1:6" s="6" customFormat="1" ht="30" x14ac:dyDescent="0.25">
      <c r="A135" s="14">
        <v>1</v>
      </c>
      <c r="B135" s="9" t="s">
        <v>145</v>
      </c>
      <c r="C135" s="10" t="s">
        <v>14</v>
      </c>
      <c r="D135" s="10">
        <f>(0.74+0.046)*2</f>
        <v>1.5720000000000001</v>
      </c>
      <c r="E135" s="28">
        <v>0</v>
      </c>
      <c r="F135" s="33">
        <f t="shared" ref="F135:F165" si="2">D135*E135</f>
        <v>0</v>
      </c>
    </row>
    <row r="136" spans="1:6" s="6" customFormat="1" x14ac:dyDescent="0.25">
      <c r="A136" s="14">
        <v>2</v>
      </c>
      <c r="B136" s="9" t="s">
        <v>146</v>
      </c>
      <c r="C136" s="10" t="s">
        <v>14</v>
      </c>
      <c r="D136" s="10">
        <f>0.1*2</f>
        <v>0.2</v>
      </c>
      <c r="E136" s="28">
        <v>0</v>
      </c>
      <c r="F136" s="33">
        <f t="shared" si="2"/>
        <v>0</v>
      </c>
    </row>
    <row r="137" spans="1:6" s="6" customFormat="1" x14ac:dyDescent="0.25">
      <c r="A137" s="14">
        <v>3</v>
      </c>
      <c r="B137" s="9" t="s">
        <v>147</v>
      </c>
      <c r="C137" s="10" t="s">
        <v>30</v>
      </c>
      <c r="D137" s="10">
        <f>(8.13+3.12)*2</f>
        <v>22.5</v>
      </c>
      <c r="E137" s="28">
        <v>0</v>
      </c>
      <c r="F137" s="33">
        <f t="shared" si="2"/>
        <v>0</v>
      </c>
    </row>
    <row r="138" spans="1:6" s="6" customFormat="1" x14ac:dyDescent="0.25">
      <c r="A138" s="14">
        <v>4</v>
      </c>
      <c r="B138" s="9" t="s">
        <v>148</v>
      </c>
      <c r="C138" s="10" t="s">
        <v>30</v>
      </c>
      <c r="D138" s="10">
        <f>5.66*2</f>
        <v>11.32</v>
      </c>
      <c r="E138" s="28">
        <v>0</v>
      </c>
      <c r="F138" s="33">
        <f t="shared" si="2"/>
        <v>0</v>
      </c>
    </row>
    <row r="139" spans="1:6" s="6" customFormat="1" ht="30" x14ac:dyDescent="0.25">
      <c r="A139" s="14">
        <v>5</v>
      </c>
      <c r="B139" s="9" t="s">
        <v>149</v>
      </c>
      <c r="C139" s="10" t="s">
        <v>14</v>
      </c>
      <c r="D139" s="10">
        <f>0.26*2</f>
        <v>0.52</v>
      </c>
      <c r="E139" s="28">
        <v>0</v>
      </c>
      <c r="F139" s="33">
        <f t="shared" si="2"/>
        <v>0</v>
      </c>
    </row>
    <row r="140" spans="1:6" s="6" customFormat="1" ht="19.5" customHeight="1" x14ac:dyDescent="0.25">
      <c r="A140" s="13"/>
      <c r="B140" s="7" t="s">
        <v>34</v>
      </c>
      <c r="C140" s="8"/>
      <c r="D140" s="8"/>
      <c r="E140" s="28"/>
      <c r="F140" s="34">
        <f>SUM(F127:F139)</f>
        <v>0</v>
      </c>
    </row>
    <row r="141" spans="1:6" s="6" customFormat="1" ht="29.1" customHeight="1" x14ac:dyDescent="0.25">
      <c r="A141" s="37" t="s">
        <v>150</v>
      </c>
      <c r="B141" s="44" t="s">
        <v>179</v>
      </c>
      <c r="C141" s="45"/>
      <c r="D141" s="45"/>
      <c r="E141" s="45"/>
      <c r="F141" s="46"/>
    </row>
    <row r="142" spans="1:6" s="6" customFormat="1" x14ac:dyDescent="0.25">
      <c r="A142" s="14">
        <v>1</v>
      </c>
      <c r="B142" s="9" t="s">
        <v>151</v>
      </c>
      <c r="C142" s="10" t="s">
        <v>44</v>
      </c>
      <c r="D142" s="10">
        <f>37*2</f>
        <v>74</v>
      </c>
      <c r="E142" s="28">
        <v>0</v>
      </c>
      <c r="F142" s="33">
        <f t="shared" si="2"/>
        <v>0</v>
      </c>
    </row>
    <row r="143" spans="1:6" s="6" customFormat="1" x14ac:dyDescent="0.25">
      <c r="A143" s="14">
        <v>2</v>
      </c>
      <c r="B143" s="9" t="s">
        <v>51</v>
      </c>
      <c r="C143" s="10" t="s">
        <v>44</v>
      </c>
      <c r="D143" s="10">
        <f>1*2</f>
        <v>2</v>
      </c>
      <c r="E143" s="28">
        <v>0</v>
      </c>
      <c r="F143" s="33">
        <f t="shared" si="2"/>
        <v>0</v>
      </c>
    </row>
    <row r="144" spans="1:6" s="6" customFormat="1" x14ac:dyDescent="0.25">
      <c r="A144" s="13"/>
      <c r="B144" s="7" t="s">
        <v>34</v>
      </c>
      <c r="C144" s="8"/>
      <c r="D144" s="8"/>
      <c r="E144" s="28">
        <v>0</v>
      </c>
      <c r="F144" s="33">
        <f t="shared" si="2"/>
        <v>0</v>
      </c>
    </row>
    <row r="145" spans="1:6" s="6" customFormat="1" ht="32.450000000000003" customHeight="1" x14ac:dyDescent="0.25">
      <c r="A145" s="37" t="s">
        <v>152</v>
      </c>
      <c r="B145" s="44" t="s">
        <v>53</v>
      </c>
      <c r="C145" s="45"/>
      <c r="D145" s="45"/>
      <c r="E145" s="45"/>
      <c r="F145" s="46"/>
    </row>
    <row r="146" spans="1:6" s="6" customFormat="1" x14ac:dyDescent="0.25">
      <c r="A146" s="14">
        <v>1</v>
      </c>
      <c r="B146" s="9" t="s">
        <v>153</v>
      </c>
      <c r="C146" s="10" t="s">
        <v>30</v>
      </c>
      <c r="D146" s="10">
        <f>(0.8+4)*2</f>
        <v>9.6</v>
      </c>
      <c r="E146" s="28">
        <v>0</v>
      </c>
      <c r="F146" s="33">
        <f t="shared" si="2"/>
        <v>0</v>
      </c>
    </row>
    <row r="147" spans="1:6" s="6" customFormat="1" x14ac:dyDescent="0.25">
      <c r="A147" s="14">
        <v>2</v>
      </c>
      <c r="B147" s="9" t="s">
        <v>57</v>
      </c>
      <c r="C147" s="10" t="s">
        <v>58</v>
      </c>
      <c r="D147" s="10">
        <f>1*2</f>
        <v>2</v>
      </c>
      <c r="E147" s="28">
        <v>0</v>
      </c>
      <c r="F147" s="33">
        <f t="shared" si="2"/>
        <v>0</v>
      </c>
    </row>
    <row r="148" spans="1:6" s="6" customFormat="1" ht="23.45" customHeight="1" x14ac:dyDescent="0.25">
      <c r="A148" s="13"/>
      <c r="B148" s="7" t="s">
        <v>34</v>
      </c>
      <c r="C148" s="8"/>
      <c r="D148" s="8"/>
      <c r="E148" s="28"/>
      <c r="F148" s="32">
        <f>SUM(F142:F147)</f>
        <v>0</v>
      </c>
    </row>
    <row r="149" spans="1:6" s="6" customFormat="1" ht="28.5" customHeight="1" x14ac:dyDescent="0.25">
      <c r="A149" s="37" t="s">
        <v>154</v>
      </c>
      <c r="B149" s="44" t="s">
        <v>155</v>
      </c>
      <c r="C149" s="45"/>
      <c r="D149" s="45"/>
      <c r="E149" s="45"/>
      <c r="F149" s="46"/>
    </row>
    <row r="150" spans="1:6" s="6" customFormat="1" ht="60" x14ac:dyDescent="0.25">
      <c r="A150" s="14">
        <v>1</v>
      </c>
      <c r="B150" s="9" t="s">
        <v>156</v>
      </c>
      <c r="C150" s="10" t="s">
        <v>30</v>
      </c>
      <c r="D150" s="10">
        <f>(1.45+8.13)*2</f>
        <v>19.16</v>
      </c>
      <c r="E150" s="28">
        <v>0</v>
      </c>
      <c r="F150" s="33">
        <f t="shared" si="2"/>
        <v>0</v>
      </c>
    </row>
    <row r="151" spans="1:6" s="6" customFormat="1" ht="30" x14ac:dyDescent="0.25">
      <c r="A151" s="14">
        <v>2</v>
      </c>
      <c r="B151" s="9" t="s">
        <v>136</v>
      </c>
      <c r="C151" s="10" t="s">
        <v>30</v>
      </c>
      <c r="D151" s="10">
        <f>(8.13+3.12)*2</f>
        <v>22.5</v>
      </c>
      <c r="E151" s="28">
        <v>0</v>
      </c>
      <c r="F151" s="33">
        <f t="shared" si="2"/>
        <v>0</v>
      </c>
    </row>
    <row r="152" spans="1:6" s="6" customFormat="1" ht="45" x14ac:dyDescent="0.25">
      <c r="A152" s="14">
        <v>3</v>
      </c>
      <c r="B152" s="9" t="s">
        <v>157</v>
      </c>
      <c r="C152" s="10" t="s">
        <v>30</v>
      </c>
      <c r="D152" s="10">
        <f>14.2*2</f>
        <v>28.4</v>
      </c>
      <c r="E152" s="28">
        <v>0</v>
      </c>
      <c r="F152" s="33">
        <f t="shared" si="2"/>
        <v>0</v>
      </c>
    </row>
    <row r="153" spans="1:6" s="6" customFormat="1" x14ac:dyDescent="0.25">
      <c r="A153" s="14">
        <v>4</v>
      </c>
      <c r="B153" s="9" t="s">
        <v>158</v>
      </c>
      <c r="C153" s="10" t="s">
        <v>14</v>
      </c>
      <c r="D153" s="10">
        <f>0.31*2</f>
        <v>0.62</v>
      </c>
      <c r="E153" s="28">
        <v>0</v>
      </c>
      <c r="F153" s="33">
        <f t="shared" si="2"/>
        <v>0</v>
      </c>
    </row>
    <row r="154" spans="1:6" s="6" customFormat="1" x14ac:dyDescent="0.25">
      <c r="A154" s="14">
        <v>5</v>
      </c>
      <c r="B154" s="9" t="s">
        <v>159</v>
      </c>
      <c r="C154" s="10" t="s">
        <v>14</v>
      </c>
      <c r="D154" s="10">
        <f>1.42*2</f>
        <v>2.84</v>
      </c>
      <c r="E154" s="28">
        <v>0</v>
      </c>
      <c r="F154" s="33">
        <f t="shared" si="2"/>
        <v>0</v>
      </c>
    </row>
    <row r="155" spans="1:6" s="6" customFormat="1" ht="21.95" customHeight="1" x14ac:dyDescent="0.25">
      <c r="A155" s="13"/>
      <c r="B155" s="7" t="s">
        <v>34</v>
      </c>
      <c r="C155" s="8"/>
      <c r="D155" s="8"/>
      <c r="E155" s="28"/>
      <c r="F155" s="34">
        <f>SUM(F150:F154)</f>
        <v>0</v>
      </c>
    </row>
    <row r="156" spans="1:6" s="6" customFormat="1" ht="26.1" customHeight="1" x14ac:dyDescent="0.25">
      <c r="A156" s="37" t="s">
        <v>160</v>
      </c>
      <c r="B156" s="44" t="s">
        <v>181</v>
      </c>
      <c r="C156" s="45"/>
      <c r="D156" s="45"/>
      <c r="E156" s="45"/>
      <c r="F156" s="46"/>
    </row>
    <row r="157" spans="1:6" s="6" customFormat="1" x14ac:dyDescent="0.25">
      <c r="A157" s="14">
        <v>1</v>
      </c>
      <c r="B157" s="9" t="s">
        <v>161</v>
      </c>
      <c r="C157" s="10" t="s">
        <v>67</v>
      </c>
      <c r="D157" s="10">
        <f>2*2</f>
        <v>4</v>
      </c>
      <c r="E157" s="28">
        <v>0</v>
      </c>
      <c r="F157" s="33">
        <f t="shared" si="2"/>
        <v>0</v>
      </c>
    </row>
    <row r="158" spans="1:6" s="6" customFormat="1" ht="30" x14ac:dyDescent="0.25">
      <c r="A158" s="25">
        <v>2</v>
      </c>
      <c r="B158" s="26" t="s">
        <v>162</v>
      </c>
      <c r="C158" s="27" t="s">
        <v>67</v>
      </c>
      <c r="D158" s="27">
        <f>12*2</f>
        <v>24</v>
      </c>
      <c r="E158" s="28">
        <v>0</v>
      </c>
      <c r="F158" s="33">
        <f t="shared" si="2"/>
        <v>0</v>
      </c>
    </row>
    <row r="159" spans="1:6" s="6" customFormat="1" x14ac:dyDescent="0.25">
      <c r="A159" s="14">
        <v>3</v>
      </c>
      <c r="B159" s="9" t="s">
        <v>163</v>
      </c>
      <c r="C159" s="10" t="s">
        <v>67</v>
      </c>
      <c r="D159" s="10">
        <f>6*2</f>
        <v>12</v>
      </c>
      <c r="E159" s="28">
        <v>0</v>
      </c>
      <c r="F159" s="33">
        <f t="shared" si="2"/>
        <v>0</v>
      </c>
    </row>
    <row r="160" spans="1:6" s="6" customFormat="1" x14ac:dyDescent="0.25">
      <c r="A160" s="14">
        <v>4</v>
      </c>
      <c r="B160" s="9" t="s">
        <v>164</v>
      </c>
      <c r="C160" s="10" t="s">
        <v>67</v>
      </c>
      <c r="D160" s="10">
        <f>6*2</f>
        <v>12</v>
      </c>
      <c r="E160" s="28">
        <v>0</v>
      </c>
      <c r="F160" s="33">
        <f t="shared" si="2"/>
        <v>0</v>
      </c>
    </row>
    <row r="161" spans="1:6" s="6" customFormat="1" x14ac:dyDescent="0.25">
      <c r="A161" s="14">
        <v>5</v>
      </c>
      <c r="B161" s="9" t="s">
        <v>165</v>
      </c>
      <c r="C161" s="10" t="s">
        <v>9</v>
      </c>
      <c r="D161" s="10">
        <f>500*2</f>
        <v>1000</v>
      </c>
      <c r="E161" s="28">
        <v>0</v>
      </c>
      <c r="F161" s="33">
        <f t="shared" si="2"/>
        <v>0</v>
      </c>
    </row>
    <row r="162" spans="1:6" s="6" customFormat="1" x14ac:dyDescent="0.25">
      <c r="A162" s="14">
        <v>6</v>
      </c>
      <c r="B162" s="9" t="s">
        <v>166</v>
      </c>
      <c r="C162" s="10" t="s">
        <v>3</v>
      </c>
      <c r="D162" s="10">
        <f>1*2</f>
        <v>2</v>
      </c>
      <c r="E162" s="28">
        <v>0</v>
      </c>
      <c r="F162" s="33">
        <f t="shared" si="2"/>
        <v>0</v>
      </c>
    </row>
    <row r="163" spans="1:6" s="6" customFormat="1" x14ac:dyDescent="0.25">
      <c r="A163" s="14">
        <v>7</v>
      </c>
      <c r="B163" s="9" t="s">
        <v>167</v>
      </c>
      <c r="C163" s="10" t="s">
        <v>67</v>
      </c>
      <c r="D163" s="10">
        <f>6*2</f>
        <v>12</v>
      </c>
      <c r="E163" s="28">
        <v>0</v>
      </c>
      <c r="F163" s="33">
        <f t="shared" si="2"/>
        <v>0</v>
      </c>
    </row>
    <row r="164" spans="1:6" s="6" customFormat="1" ht="30" x14ac:dyDescent="0.25">
      <c r="A164" s="14">
        <v>8</v>
      </c>
      <c r="B164" s="9" t="s">
        <v>168</v>
      </c>
      <c r="C164" s="10" t="s">
        <v>67</v>
      </c>
      <c r="D164" s="10">
        <f>2*2</f>
        <v>4</v>
      </c>
      <c r="E164" s="28">
        <v>0</v>
      </c>
      <c r="F164" s="33">
        <f t="shared" si="2"/>
        <v>0</v>
      </c>
    </row>
    <row r="165" spans="1:6" s="6" customFormat="1" x14ac:dyDescent="0.25">
      <c r="A165" s="14">
        <v>9</v>
      </c>
      <c r="B165" s="9" t="s">
        <v>169</v>
      </c>
      <c r="C165" s="10" t="s">
        <v>67</v>
      </c>
      <c r="D165" s="10">
        <f>1*2</f>
        <v>2</v>
      </c>
      <c r="E165" s="28">
        <v>0</v>
      </c>
      <c r="F165" s="33">
        <f t="shared" si="2"/>
        <v>0</v>
      </c>
    </row>
    <row r="166" spans="1:6" s="6" customFormat="1" ht="26.45" customHeight="1" x14ac:dyDescent="0.25">
      <c r="A166" s="13"/>
      <c r="B166" s="7" t="s">
        <v>34</v>
      </c>
      <c r="C166" s="8"/>
      <c r="D166" s="8"/>
      <c r="E166" s="29"/>
      <c r="F166" s="32">
        <f>SUM(F157:F165)</f>
        <v>0</v>
      </c>
    </row>
    <row r="167" spans="1:6" s="6" customFormat="1" ht="30.6" customHeight="1" x14ac:dyDescent="0.25">
      <c r="A167" s="13"/>
      <c r="B167" s="38" t="s">
        <v>180</v>
      </c>
      <c r="C167" s="39"/>
      <c r="D167" s="39"/>
      <c r="E167" s="40"/>
      <c r="F167" s="31">
        <f>F22+F34+F43+F49+F68+F75+F96+F106+F115+F125+F133+F140+F148+F155+F166</f>
        <v>0</v>
      </c>
    </row>
  </sheetData>
  <mergeCells count="19">
    <mergeCell ref="B156:F156"/>
    <mergeCell ref="B29:F29"/>
    <mergeCell ref="A1:F1"/>
    <mergeCell ref="B167:E167"/>
    <mergeCell ref="B3:F3"/>
    <mergeCell ref="B23:F23"/>
    <mergeCell ref="B35:F35"/>
    <mergeCell ref="B44:F44"/>
    <mergeCell ref="B50:F50"/>
    <mergeCell ref="B69:F69"/>
    <mergeCell ref="B76:F76"/>
    <mergeCell ref="B97:F97"/>
    <mergeCell ref="B107:F107"/>
    <mergeCell ref="B116:F116"/>
    <mergeCell ref="B126:F126"/>
    <mergeCell ref="B134:F134"/>
    <mergeCell ref="B141:F141"/>
    <mergeCell ref="B145:F145"/>
    <mergeCell ref="B149:F14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42a0c86-d00e-45c7-9144-ed8384fd70fb">
      <Terms xmlns="http://schemas.microsoft.com/office/infopath/2007/PartnerControls"/>
    </lcf76f155ced4ddcb4097134ff3c332f>
    <TaxCatchAll xmlns="b098083d-a600-4cfa-8952-0a5c4008bd8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59D70B8DAC88446B762ED1AEC1C1331" ma:contentTypeVersion="14" ma:contentTypeDescription="Create a new document." ma:contentTypeScope="" ma:versionID="adbfd0be421e84078d7e1934c6921be3">
  <xsd:schema xmlns:xsd="http://www.w3.org/2001/XMLSchema" xmlns:xs="http://www.w3.org/2001/XMLSchema" xmlns:p="http://schemas.microsoft.com/office/2006/metadata/properties" xmlns:ns2="142a0c86-d00e-45c7-9144-ed8384fd70fb" xmlns:ns3="b098083d-a600-4cfa-8952-0a5c4008bd89" targetNamespace="http://schemas.microsoft.com/office/2006/metadata/properties" ma:root="true" ma:fieldsID="1fe4c3e09c9020c0327628bbe0f73c9c" ns2:_="" ns3:_="">
    <xsd:import namespace="142a0c86-d00e-45c7-9144-ed8384fd70fb"/>
    <xsd:import namespace="b098083d-a600-4cfa-8952-0a5c4008bd8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2a0c86-d00e-45c7-9144-ed8384fd7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098083d-a600-4cfa-8952-0a5c4008bd8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8e9fea-e046-4758-8fb8-882ea04b5f2d}" ma:internalName="TaxCatchAll" ma:showField="CatchAllData" ma:web="b098083d-a600-4cfa-8952-0a5c4008bd8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68CD30-A53A-4142-A6DD-17A458CBA814}">
  <ds:schemaRefs>
    <ds:schemaRef ds:uri="http://schemas.microsoft.com/sharepoint/v3/contenttype/forms"/>
  </ds:schemaRefs>
</ds:datastoreItem>
</file>

<file path=customXml/itemProps2.xml><?xml version="1.0" encoding="utf-8"?>
<ds:datastoreItem xmlns:ds="http://schemas.openxmlformats.org/officeDocument/2006/customXml" ds:itemID="{5FD827EC-A419-4857-B6F9-8A1018BE8BC6}">
  <ds:schemaRefs>
    <ds:schemaRef ds:uri="http://schemas.microsoft.com/office/2006/metadata/properties"/>
    <ds:schemaRef ds:uri="http://schemas.microsoft.com/office/infopath/2007/PartnerControls"/>
    <ds:schemaRef ds:uri="142a0c86-d00e-45c7-9144-ed8384fd70fb"/>
    <ds:schemaRef ds:uri="b098083d-a600-4cfa-8952-0a5c4008bd89"/>
  </ds:schemaRefs>
</ds:datastoreItem>
</file>

<file path=customXml/itemProps3.xml><?xml version="1.0" encoding="utf-8"?>
<ds:datastoreItem xmlns:ds="http://schemas.openxmlformats.org/officeDocument/2006/customXml" ds:itemID="{FFA83C6A-A616-430D-898C-FCCD12F8EE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2a0c86-d00e-45c7-9144-ed8384fd70fb"/>
    <ds:schemaRef ds:uri="b098083d-a600-4cfa-8952-0a5c4008bd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Water point construction</vt:lpstr>
    </vt:vector>
  </TitlesOfParts>
  <Company>DRC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Kwaji Zirah Yusuf</dc:creator>
  <cp:lastModifiedBy>Betty Pantazidou</cp:lastModifiedBy>
  <dcterms:created xsi:type="dcterms:W3CDTF">2022-04-25T16:38:27Z</dcterms:created>
  <dcterms:modified xsi:type="dcterms:W3CDTF">2022-07-08T14:30:11Z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0x010100B59D70B8DAC88446B762ED1AEC1C1331</vt:lpwstr>
  </property>
</Properties>
</file>