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https://drcngo-my.sharepoint.com/personal/nd701_drc_ngo/Documents/Desktop/To review/"/>
    </mc:Choice>
  </mc:AlternateContent>
  <xr:revisionPtr revIDLastSave="4" documentId="13_ncr:1_{FFA5F0AB-945F-4751-AF95-63C48FE78ED7}" xr6:coauthVersionLast="47" xr6:coauthVersionMax="47" xr10:uidLastSave="{805C6333-ED7C-4211-A824-FC382A4E0447}"/>
  <bookViews>
    <workbookView xWindow="-120" yWindow="-120" windowWidth="25440" windowHeight="15390" xr2:uid="{00000000-000D-0000-FFFF-FFFF00000000}"/>
  </bookViews>
  <sheets>
    <sheet name="BoQ water point constructio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 i="1" l="1"/>
  <c r="F5" i="1"/>
  <c r="F6" i="1"/>
  <c r="F7" i="1"/>
  <c r="F8" i="1"/>
  <c r="F9" i="1"/>
  <c r="F10" i="1"/>
  <c r="F11" i="1"/>
  <c r="F12" i="1"/>
  <c r="F13" i="1"/>
  <c r="F14" i="1"/>
  <c r="F15" i="1"/>
  <c r="F16" i="1"/>
  <c r="F17" i="1"/>
  <c r="F18" i="1"/>
  <c r="F19" i="1"/>
  <c r="F20" i="1"/>
  <c r="F21" i="1"/>
  <c r="F23" i="1"/>
  <c r="F24" i="1"/>
  <c r="F26" i="1"/>
  <c r="F27" i="1"/>
  <c r="F30" i="1"/>
  <c r="F31" i="1"/>
  <c r="F32" i="1"/>
  <c r="F33" i="1"/>
  <c r="F99" i="1"/>
  <c r="F28" i="1" l="1"/>
  <c r="F34" i="1"/>
  <c r="F132" i="1"/>
  <c r="C170" i="1" l="1"/>
  <c r="C169" i="1"/>
  <c r="C168" i="1"/>
  <c r="C167" i="1"/>
  <c r="C166" i="1"/>
  <c r="C165" i="1"/>
  <c r="C162" i="1"/>
  <c r="C161" i="1"/>
  <c r="C160" i="1"/>
  <c r="C159" i="1"/>
  <c r="C158" i="1"/>
  <c r="C154" i="1"/>
  <c r="C150" i="1"/>
  <c r="C147" i="1"/>
  <c r="C146" i="1"/>
  <c r="C145" i="1"/>
  <c r="C144" i="1"/>
  <c r="C143" i="1"/>
  <c r="C140" i="1"/>
  <c r="C139" i="1"/>
  <c r="C138" i="1"/>
  <c r="C137" i="1"/>
  <c r="C136" i="1"/>
  <c r="C135" i="1"/>
  <c r="F75" i="1"/>
  <c r="F173" i="1" l="1"/>
  <c r="F171" i="1"/>
  <c r="F170" i="1"/>
  <c r="F166" i="1"/>
  <c r="F165" i="1"/>
  <c r="F162" i="1"/>
  <c r="F161" i="1"/>
  <c r="F160" i="1"/>
  <c r="F159" i="1"/>
  <c r="F158" i="1"/>
  <c r="F155" i="1"/>
  <c r="F154" i="1"/>
  <c r="F151" i="1"/>
  <c r="F150" i="1"/>
  <c r="F147" i="1"/>
  <c r="F146" i="1"/>
  <c r="F145" i="1"/>
  <c r="F144" i="1"/>
  <c r="F143" i="1"/>
  <c r="F140" i="1"/>
  <c r="F139" i="1"/>
  <c r="F138" i="1"/>
  <c r="F137" i="1"/>
  <c r="F136" i="1"/>
  <c r="F135" i="1"/>
  <c r="F131" i="1"/>
  <c r="F130" i="1"/>
  <c r="F129" i="1"/>
  <c r="F128" i="1"/>
  <c r="F127" i="1"/>
  <c r="F126" i="1"/>
  <c r="F125" i="1"/>
  <c r="F124" i="1"/>
  <c r="F121" i="1"/>
  <c r="F120" i="1"/>
  <c r="F119" i="1"/>
  <c r="F118" i="1"/>
  <c r="F117" i="1"/>
  <c r="F116" i="1"/>
  <c r="F115" i="1"/>
  <c r="F112" i="1"/>
  <c r="F111" i="1"/>
  <c r="F110" i="1"/>
  <c r="F109" i="1"/>
  <c r="F108" i="1"/>
  <c r="F107" i="1"/>
  <c r="F106" i="1"/>
  <c r="F105" i="1"/>
  <c r="F102" i="1"/>
  <c r="F101" i="1"/>
  <c r="F100" i="1"/>
  <c r="F98" i="1"/>
  <c r="F97" i="1"/>
  <c r="F96" i="1"/>
  <c r="F95" i="1"/>
  <c r="F94" i="1"/>
  <c r="F93" i="1"/>
  <c r="F92" i="1"/>
  <c r="F91" i="1"/>
  <c r="F90" i="1"/>
  <c r="F89" i="1"/>
  <c r="F88" i="1"/>
  <c r="F87" i="1"/>
  <c r="F86" i="1"/>
  <c r="F85" i="1"/>
  <c r="F84" i="1"/>
  <c r="F83" i="1"/>
  <c r="F82" i="1"/>
  <c r="F81" i="1"/>
  <c r="F80" i="1"/>
  <c r="F79" i="1"/>
  <c r="F78" i="1"/>
  <c r="F74" i="1"/>
  <c r="F73" i="1"/>
  <c r="F72" i="1"/>
  <c r="F71" i="1"/>
  <c r="F70" i="1"/>
  <c r="F67" i="1"/>
  <c r="F66" i="1"/>
  <c r="F65" i="1"/>
  <c r="F64" i="1"/>
  <c r="F63" i="1"/>
  <c r="F62" i="1"/>
  <c r="F61" i="1"/>
  <c r="F60" i="1"/>
  <c r="F59" i="1"/>
  <c r="F58" i="1"/>
  <c r="F57" i="1"/>
  <c r="F56" i="1"/>
  <c r="F55" i="1"/>
  <c r="F54" i="1"/>
  <c r="F53" i="1"/>
  <c r="F52" i="1"/>
  <c r="F51" i="1"/>
  <c r="F48" i="1"/>
  <c r="F47" i="1"/>
  <c r="F46" i="1"/>
  <c r="F45" i="1"/>
  <c r="F42" i="1"/>
  <c r="F41" i="1"/>
  <c r="F40" i="1"/>
  <c r="F39" i="1"/>
  <c r="F38" i="1"/>
  <c r="F37" i="1"/>
  <c r="F36" i="1"/>
  <c r="F103" i="1" l="1"/>
  <c r="F152" i="1"/>
  <c r="F76" i="1"/>
  <c r="F156" i="1"/>
  <c r="F122" i="1"/>
  <c r="F148" i="1"/>
  <c r="F163" i="1"/>
  <c r="F133" i="1"/>
  <c r="F141" i="1"/>
  <c r="F43" i="1"/>
  <c r="F49" i="1"/>
  <c r="F172" i="1"/>
  <c r="F113" i="1"/>
  <c r="F168" i="1"/>
  <c r="F68" i="1"/>
  <c r="F167" i="1"/>
  <c r="F169" i="1"/>
  <c r="F175" i="1" l="1"/>
  <c r="F174" i="1"/>
</calcChain>
</file>

<file path=xl/sharedStrings.xml><?xml version="1.0" encoding="utf-8"?>
<sst xmlns="http://schemas.openxmlformats.org/spreadsheetml/2006/main" count="334" uniqueCount="199">
  <si>
    <t>A</t>
  </si>
  <si>
    <t>Borehole drilling, casing, development and water quality test</t>
  </si>
  <si>
    <t>Ls</t>
  </si>
  <si>
    <t>Pc</t>
  </si>
  <si>
    <t>Drilling of borehole using drilling rig from 0 to 100 meters</t>
  </si>
  <si>
    <t>m</t>
  </si>
  <si>
    <t xml:space="preserve"> m</t>
  </si>
  <si>
    <t>m3</t>
  </si>
  <si>
    <t>Borehole cleaning and development until water is clear and sand free by use of pressurized air.</t>
  </si>
  <si>
    <t>Hrs</t>
  </si>
  <si>
    <t>Provide drilling report detailing borehole details</t>
  </si>
  <si>
    <t>Pcs</t>
  </si>
  <si>
    <t>Demobilization of materials from site</t>
  </si>
  <si>
    <t>Drilling site clean up to restore to original state</t>
  </si>
  <si>
    <t>m2</t>
  </si>
  <si>
    <t>Excavate for the Foundation footing to receive concrete work not exceeding 1.2m depth</t>
  </si>
  <si>
    <t>Backfilling using selected excavated materials to the sides of the foundation footing maximum campaction ratio.</t>
  </si>
  <si>
    <t>Subtotal</t>
  </si>
  <si>
    <t>C</t>
  </si>
  <si>
    <t>CONCRETE WORK</t>
  </si>
  <si>
    <t>Provide 50mm thick concrete blinding  to the face of excavation</t>
  </si>
  <si>
    <t>Ditto: 450x250 Foundation Beam</t>
  </si>
  <si>
    <t>D</t>
  </si>
  <si>
    <t>Provide and fix Y20mm Ø reinforcement for the foundation footing as specified on the drawings</t>
  </si>
  <si>
    <t>Kg</t>
  </si>
  <si>
    <t>Ditto: to foundation colunms</t>
  </si>
  <si>
    <t>Ditto: Ground beam</t>
  </si>
  <si>
    <t>set</t>
  </si>
  <si>
    <t>Binding wire</t>
  </si>
  <si>
    <t>E</t>
  </si>
  <si>
    <t>FORMWORK</t>
  </si>
  <si>
    <t>Provide and fix using 1"x12" flank with 2"x3" hard wood timber to the sides of  columns</t>
  </si>
  <si>
    <t>Provide and fix using 1"x12" flank with 2"x3" hard wood timber to the sides beam</t>
  </si>
  <si>
    <t>Provide and fix using 1"x12" flank with 2"x3" hard wood timber to the side of foundation footing</t>
  </si>
  <si>
    <t>3" assorted nails</t>
  </si>
  <si>
    <t>kg</t>
  </si>
  <si>
    <t>F</t>
  </si>
  <si>
    <t>Nr</t>
  </si>
  <si>
    <t>Provide and fix cat ladder using 50x50x4mm angle iron</t>
  </si>
  <si>
    <t>Provide and fix 50x6mm thick flat bar use as protector to the cat ladder</t>
  </si>
  <si>
    <t>Apply red oxide coatings to the internal and external surfaces of the tank including frames (Stanchious, angle irons, Primary and secondary beam and gusset plate) protecting deterioration and corrosion.</t>
  </si>
  <si>
    <t>Lumpsum</t>
  </si>
  <si>
    <t>lumpsum</t>
  </si>
  <si>
    <t>Provide and fix visibility (0.5mx0.5m) and sign post (1mx1.5m) on steel plate sheet (leather) with  logos, discription of the project, location and key message on the side of each tank as specified in the contract.</t>
  </si>
  <si>
    <t>G</t>
  </si>
  <si>
    <t xml:space="preserve">Provide and fix 50mmx50mmx4mm angle iron to the inside of the steel tank as a bracing at the 4 corner vertical, 6 horizantal crossing and 3 round top, middile and bottom </t>
  </si>
  <si>
    <t>H</t>
  </si>
  <si>
    <t>Supply and installation of pump</t>
  </si>
  <si>
    <t>No.</t>
  </si>
  <si>
    <t>Provide and attach splicing kit to drop cable</t>
  </si>
  <si>
    <t>PV disconnect switch 1000VDC/40A, 6 string</t>
  </si>
  <si>
    <t>6mm2 twin flat DC cabling</t>
  </si>
  <si>
    <t>Copper earth rod and 6mm2 copper earth cable</t>
  </si>
  <si>
    <t>Lightning arrestor and 6mm2 copper earth cable</t>
  </si>
  <si>
    <t>2” Wellhead Assembly for 6-8” borehole complete with cover plate, 900 bend, dipper port, gate valve, inspection tee, junction box</t>
  </si>
  <si>
    <t>Pump to Flexible Rising main adaptor, 2”, Stainless steel</t>
  </si>
  <si>
    <t>Elbow F-F, 900, 2”, Galvanised Iron</t>
  </si>
  <si>
    <t>Hex Nipple, 2”, Galvanised Iron</t>
  </si>
  <si>
    <t>Ball Valve, 2” Galvanised Iron</t>
  </si>
  <si>
    <t>Barrel Nipple, 2”, 300mm long, Galvanised Iron</t>
  </si>
  <si>
    <t>Water meter fittings including flanges, rubber gasket, bolts, washers and nuts</t>
  </si>
  <si>
    <t>Ls.</t>
  </si>
  <si>
    <t>Labour for all electrical works installation</t>
  </si>
  <si>
    <t>Labour for installation of rising main and pump lowering</t>
  </si>
  <si>
    <t>Supply 3/4” braided clear hose pipe and 3/4” lockable tap and stand for panels cleaning. Stand pipe to be connected from rising main</t>
  </si>
  <si>
    <t xml:space="preserve">I </t>
  </si>
  <si>
    <t>Supply and fix 50mm Ø PVC nipple to the inlete and outlet of the tank.</t>
  </si>
  <si>
    <t>Provide and fix 50mm Ø plug to the bottom of the wash out point.</t>
  </si>
  <si>
    <t>Provide and fix 1.5x1.5x2mm angle iron panel protector of 6'' length at the 4 corners of each panes as show on the drawing and specification</t>
  </si>
  <si>
    <t>Provide and cast 50mm thick concrete blinding to ratio 1:3:6 grade 10</t>
  </si>
  <si>
    <t>pcs</t>
  </si>
  <si>
    <t>Sand cement plastering/rendering of 20mm thick, finished smooth: To internal &amp; external fence walls.</t>
  </si>
  <si>
    <t>L</t>
  </si>
  <si>
    <t xml:space="preserve">Site Clerance: Clear and and remove all tres, shrubs, and obstacle to be disposed 100m away from the site. </t>
  </si>
  <si>
    <t>Excavate for the Foundation trench to receive concrete work not exceeding 600mm depth</t>
  </si>
  <si>
    <t>Backfilling  to the sides of the excavated foundation footing using selected excavated materials to achieve maximum campaction ratio.</t>
  </si>
  <si>
    <t>Remove surplus excavated material away from the site</t>
  </si>
  <si>
    <t>Excavation of soak pit not exceeding 1.5m depth from natural ground level as specified on the drawing</t>
  </si>
  <si>
    <t>Provide hardcore material to the floor site of the water point</t>
  </si>
  <si>
    <t>M</t>
  </si>
  <si>
    <t>Provide and place 50mm thick plain concrete to ratio 1:3:6 grade 10 for foundation trench as specified on the drawing and specification.</t>
  </si>
  <si>
    <t>Ditto: floor area</t>
  </si>
  <si>
    <t xml:space="preserve">Plastering/Rendering of water point using ratio 1:3 </t>
  </si>
  <si>
    <t>Ditto: Apron</t>
  </si>
  <si>
    <t>Reinforced concrete cover slab for the soak pit and drainage to ratio 1:2:4 grade 15</t>
  </si>
  <si>
    <t>N</t>
  </si>
  <si>
    <t>Provide and fixed Y 12mm Ø reinforcement bar for soak pit slab</t>
  </si>
  <si>
    <t>O</t>
  </si>
  <si>
    <t>Provide 2"x4" hard wood timber to the sides of slab</t>
  </si>
  <si>
    <t>P</t>
  </si>
  <si>
    <t>MASONRY WORK</t>
  </si>
  <si>
    <t>Provide and lay 230mm thick hollow blocks of 1:3 mix ratio enbedded and jointed to cement sand mortar(1:4) to the soak pit allowing maximum of 3 opening to sides od the pit for proper seapage</t>
  </si>
  <si>
    <t>50mm thick concrete blinding to ratio 1:3:6 grade 10 for soak pit</t>
  </si>
  <si>
    <t>Block fill the block using week concrete</t>
  </si>
  <si>
    <t>Q</t>
  </si>
  <si>
    <t>Plumbing work</t>
  </si>
  <si>
    <t>Provide and fix UPVC 1" UPVC tigger elbow</t>
  </si>
  <si>
    <t>Provide and fix 3/4" steel tap head England made or as specified by the engineer</t>
  </si>
  <si>
    <t xml:space="preserve">Provide and fix 3/4" UPVC tigger socket </t>
  </si>
  <si>
    <t>Provide 2” HDPE PN 90 for water distribution</t>
  </si>
  <si>
    <t>Provide all required fittings for water distribution pipe</t>
  </si>
  <si>
    <t xml:space="preserve">Provide and fix  1" by 3/4" Bushing England made or as specified by the engineer </t>
  </si>
  <si>
    <t>Provide and fix 1" UPVC tigger pipe in the collection point and extend aleast 2m away from the collection point</t>
  </si>
  <si>
    <t>Provide and fix UPVC stop cork regulator at the collection point</t>
  </si>
  <si>
    <t>S/N</t>
  </si>
  <si>
    <t>Description</t>
  </si>
  <si>
    <t>Qty</t>
  </si>
  <si>
    <t>Rate</t>
  </si>
  <si>
    <t>Drilling of borehole using drilling rig from 100 to 200 meters</t>
  </si>
  <si>
    <t>Drilling of borehole using drilling rig from 200 to 300meters</t>
  </si>
  <si>
    <t xml:space="preserve">Supply and installation of API  casing  6mm thinkness  6'' internal diameter </t>
  </si>
  <si>
    <t>Borehole yield test of minimum of 8 hours until stable dynamic water level is established using step/constant method</t>
  </si>
  <si>
    <t xml:space="preserve">Subtotal </t>
  </si>
  <si>
    <t>B</t>
  </si>
  <si>
    <t xml:space="preserve">Earth work </t>
  </si>
  <si>
    <t xml:space="preserve">Clear and remove all trees, shrubs, and obstacle to be disposed atlease100m away from the site. </t>
  </si>
  <si>
    <t xml:space="preserve">Remove surplus excavated material at lease 100m away from the site </t>
  </si>
  <si>
    <t xml:space="preserve">Concrete work in foundation </t>
  </si>
  <si>
    <t>Reinforced Concrete to ratio 1:2:4 grade 15 for foundation footing (1.2m x 1.2m x 0.45m) as specified on the drawing and specification according to the egineering standard</t>
  </si>
  <si>
    <t>Ditto: 500x500x0.75m depth column</t>
  </si>
  <si>
    <t>Reinforcement in foundation footing: (High yield steel deformed bars to BS4449)</t>
  </si>
  <si>
    <t>Ditto: Link for beam</t>
  </si>
  <si>
    <t xml:space="preserve"> Provide 4nos. 25mm Ø, 900mm Long HTFG foundation bolts including all accessries and connection bolts</t>
  </si>
  <si>
    <t>Formwork in foundation footing</t>
  </si>
  <si>
    <t>Steel works: UC and UB steel sections for stanchion and horizontal beam member of the tank stand</t>
  </si>
  <si>
    <t>Provide and fix 127''x51"x8kg/m UB steel sections for secondary beam member spaced at 600mm center c/c for the overhead stand</t>
  </si>
  <si>
    <t>Provide and fix 60mmx60mmx6mm guage and iron use as horizontal bracing member to the standcious as indicated on the drawing and specification to engineering standard</t>
  </si>
  <si>
    <t>Provide and fix 60mmx60mmx6mm guage and iron use as diagonal bracing member to the standcious as indicated on the drawing and specification.</t>
  </si>
  <si>
    <t>Provide and fix 400mmx400mmx12mm base plate welded to UC using 4nos. of 25mm ,Ø 900 Long Bolts cast into column base</t>
  </si>
  <si>
    <t>Provide and fix 350x350mmx8mm gusset plate welded to the 60x60x6 angle iron metal plate as provided on the drawings</t>
  </si>
  <si>
    <t>Provide and fix 350mmx175mmx8mm guage gusset plate welded to the edges of the standcious.</t>
  </si>
  <si>
    <t xml:space="preserve">Provide and fix 50x50x4mm angle iron to the walkway support rails, </t>
  </si>
  <si>
    <t>Provide and fix Cleat angle iron welded to the standcious and the base plate</t>
  </si>
  <si>
    <t>Apply Aluminium coating to the external surfaces of the of the tank including frames (Stanchious, angle irons, Primary and secondary beam and gusset plate)</t>
  </si>
  <si>
    <t>Apply bitumious coating to the internal surfaces of the steel tank</t>
  </si>
  <si>
    <t>Steel work: Overhead Tank</t>
  </si>
  <si>
    <t>Provide and fix 3mm thick checker plate to the walkway as specified on the specification</t>
  </si>
  <si>
    <t>Provide and fix 6mm thick metal sheet to the bottom of the tank.</t>
  </si>
  <si>
    <t>Provide and fix 4mm thick corrugated metal sheet to the sides of the tank (3.35mx2.4mx4No.)</t>
  </si>
  <si>
    <t>Provide and fix 2mm thick metal sheet to the top of the tank (3.35mx3.35m) as specified on the drawings</t>
  </si>
  <si>
    <t>Supply of grundfos SP5A-44, 5.5 HP AC motor submersible pump</t>
  </si>
  <si>
    <t>Surge protection unit, DC</t>
  </si>
  <si>
    <t>Dry run sensor kit</t>
  </si>
  <si>
    <t>10mm2 Submersible Cable, 4-core</t>
  </si>
  <si>
    <t>0.75mm2 low level sensor cable, 2-core</t>
  </si>
  <si>
    <t>10mm2 armoured cable, 4-core</t>
  </si>
  <si>
    <t>1.5mm2 armoured cable, 2-core</t>
  </si>
  <si>
    <t>3/4” PVC conduit pipes for dipper inspection</t>
  </si>
  <si>
    <t>Provide 2” PVC (HPDE) main rising pressure pipes for installation of pump  with pvc socket</t>
  </si>
  <si>
    <t xml:space="preserve">Plumbing work </t>
  </si>
  <si>
    <t>Provide and fix  50mm Ø over flow galvanised iron pipe to the top of the tank as provided on the drawing</t>
  </si>
  <si>
    <t>Supply and fix  50mm Ø  PVC tiger pipe of 10bar with socket from the supply point top to borehole</t>
  </si>
  <si>
    <t>Supply and fix 50mm Ø distribution PVC tiger pipe 10bar from the distribution point the borehole</t>
  </si>
  <si>
    <t>Supply and fix50mm Ø PVC tiger pipe UPVC elbow of 10bar for both distributon and supply points.</t>
  </si>
  <si>
    <t>Supply and fix 50mm Ø PVC union connector to the inlet and outlet of the tank.</t>
  </si>
  <si>
    <t>Provide and fix 50mm Ø UPVC gate valves to the supply and distribution pipes</t>
  </si>
  <si>
    <t>J</t>
  </si>
  <si>
    <t>Solar Panels and its rack</t>
  </si>
  <si>
    <t>Excavation for foundation footing to receive concrete not exceeding 600mm depth</t>
  </si>
  <si>
    <t>provide and fix 127''x51"x8kg/m UB steel sections for solar stand support</t>
  </si>
  <si>
    <t>Provide and fix 50x50x4mm guage angle iron as panel rugs</t>
  </si>
  <si>
    <t>Provide and cast mass concrete enbedded at 300mm in to the ground using ratio 1:3:6 grade 10 for foundation footing of the panel support as specified on the drawing and specification.</t>
  </si>
  <si>
    <t>K</t>
  </si>
  <si>
    <t xml:space="preserve">Fencing </t>
  </si>
  <si>
    <t>Excavation for foundation trench to receive concrete blinding not exceeding 600mm depth</t>
  </si>
  <si>
    <t>Privide and fix (900mm x 2100mm) entrance door using 1" square pipe to the internal strips and 2" square pipe as door frame.</t>
  </si>
  <si>
    <t>Provide and lay cement blocks of 1:3 mix ratio  enbedded and join to cement sand mortar(1:4) to the peremeter wall fencing.</t>
  </si>
  <si>
    <t>Sand cement plastering/rendering of 20mm thick, finished smooth: to internal &amp; external fence walls.</t>
  </si>
  <si>
    <t xml:space="preserve">CONSTRUCTION OF THREE WATER COLLECTION POINT </t>
  </si>
  <si>
    <t>GRAND TOTAL</t>
  </si>
  <si>
    <t>Grouting of borehole wellhead</t>
  </si>
  <si>
    <t xml:space="preserve">Sterilization of borehole using chlorine and flushing </t>
  </si>
  <si>
    <t>Conduct details physical, bacteriological and chemical analysis of borehole fresh water sample from reputable laboratory. Contractor shall submit details report, duly signed by authorized bodies.</t>
  </si>
  <si>
    <t>Provide and fix Y12mm Ø reinforcement bar for colum stirrup/links</t>
  </si>
  <si>
    <t xml:space="preserve">Provide and fix 60watt solar security light all in one with  4'' galvanised iron pole of 6m mounted on 6mm base plate enbbeden in to concrete footing. </t>
  </si>
  <si>
    <t xml:space="preserve">Provide and install a metal box made of 4mm plate to contain the inverter and should be lockable. The box should be install under the tank to prevent splash of water and be strong enough for anti-theft. </t>
  </si>
  <si>
    <t>Provide and fix 2"x2" and iron at the top, middle and the bottom as bracing member, welded to the square pole and the anti Finger Panel Mesh 2.4mm by 3mm t</t>
  </si>
  <si>
    <t>Provide and lay 230mm thick hollow blocks of 1:3 mix ratio  enbedded and jointed to cement sand mortar(1:4) to the perimeter and Apron of the water point including 3 metre drainage channel connecting collection point and soak pit</t>
  </si>
  <si>
    <t>Provide and fix 3/4" UPVC tigger nipple</t>
  </si>
  <si>
    <t>Proved and intall Groundfos 7.5 kva DC to AC inverter including all necessary accessories, casting, frame, protection and cable as specify in the contract agreement</t>
  </si>
  <si>
    <t xml:space="preserve">Provide and fix anti Finger Panel Mesh 2.4mm by 3mm to the perimeter fencing of the water point and install razor wire at the top </t>
  </si>
  <si>
    <t xml:space="preserve">Supply and fix 50mmx50mmx3mm thick square pipe galvanised iron pole or angle Iron with Y_shape to support installation of razor wire embedded in to 225mm sandcrete block supporting the anti Finger Panel Mesh   </t>
  </si>
  <si>
    <t xml:space="preserve">Geophysical survey </t>
  </si>
  <si>
    <t xml:space="preserve">Project visibility, Metallic billboard 2.4m x 1.2m billboard standing 2m high. As direced by the DRC Engn. </t>
  </si>
  <si>
    <t xml:space="preserve">Mobilization of drilling rig, equipment and personnel to site. </t>
  </si>
  <si>
    <t xml:space="preserve">Supply and installation of slotted Johnson pipe screen stainless steel 6'' internal diameter or similar, wear resistant screen pipe.Grade; High Mechanical load capacity and the slot size depend on the sieve analysis result. </t>
  </si>
  <si>
    <t xml:space="preserve">Supply and place filter pack graded gravel in borehole annulus around the screen and casing plus grouting of none desired water venues. The gravel packing sizes will depend on the sieve analysis result. </t>
  </si>
  <si>
    <t xml:space="preserve">Supply and spread Sand sand/gravel within the water system fencing to look neat. </t>
  </si>
  <si>
    <t xml:space="preserve">Supply and install solar module panel of 300 watt monocrystalline panels or specified in the contract each including all wiring, connections, fixing and accessories/items. The anti-theft protection should be properly install. </t>
  </si>
  <si>
    <t>Set</t>
  </si>
  <si>
    <t xml:space="preserve">Supply and installation of automatic chlorinator (by swimline economy in-line above ground poolautomatic chlorine feeder) with accessoroes </t>
  </si>
  <si>
    <t>REINFORCEMENT (High yield steel deformed bars to BS4449)</t>
  </si>
  <si>
    <t xml:space="preserve">Soil test, to determine the load bearing capacity. CBR method </t>
  </si>
  <si>
    <t>Provide and fix 203"x102"x23kg/m UB steel sections (universal) for primary beam member spaced at 2.6m center to center for the overhead stand</t>
  </si>
  <si>
    <t>Provide and fix 203"x102"x23kg/m  I-UC steel sections (universal) for vertical member space at 2.6m center to center for the overhead stand</t>
  </si>
  <si>
    <t>LOT 1 - Borehole Drilling and Construction of 60m³ Steel Overhead Tank on 9m Tower and Equipping with Solar System</t>
  </si>
  <si>
    <t xml:space="preserve">Unit </t>
  </si>
  <si>
    <r>
      <t>m</t>
    </r>
    <r>
      <rPr>
        <vertAlign val="superscript"/>
        <sz val="11"/>
        <color rgb="FF000000"/>
        <rFont val="Calibri"/>
        <family val="2"/>
        <scheme val="minor"/>
      </rPr>
      <t>4</t>
    </r>
    <r>
      <rPr>
        <sz val="11"/>
        <color theme="1"/>
        <rFont val="Calibri"/>
        <family val="2"/>
        <scheme val="minor"/>
      </rPr>
      <t/>
    </r>
  </si>
  <si>
    <t>Amount (Naira) 5% 
tax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</si>
</sst>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sz val="10"/>
      <name val="Arial"/>
      <family val="2"/>
    </font>
    <font>
      <sz val="10"/>
      <name val="Calibri"/>
      <family val="2"/>
      <scheme val="minor"/>
    </font>
    <font>
      <sz val="11"/>
      <color rgb="FF000000"/>
      <name val="Calibri"/>
      <family val="2"/>
      <scheme val="minor"/>
    </font>
    <font>
      <vertAlign val="superscript"/>
      <sz val="11"/>
      <color rgb="FF000000"/>
      <name val="Calibri"/>
      <family val="2"/>
      <scheme val="minor"/>
    </font>
    <font>
      <b/>
      <sz val="10"/>
      <name val="Calibri"/>
      <family val="2"/>
      <scheme val="minor"/>
    </font>
    <font>
      <sz val="8"/>
      <name val="Calibri"/>
      <family val="2"/>
      <scheme val="minor"/>
    </font>
  </fonts>
  <fills count="3">
    <fill>
      <patternFill patternType="none"/>
    </fill>
    <fill>
      <patternFill patternType="gray125"/>
    </fill>
    <fill>
      <patternFill patternType="solid">
        <fgColor theme="4"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alignment vertical="center"/>
    </xf>
    <xf numFmtId="43" fontId="3" fillId="0" borderId="0" applyFont="0" applyFill="0" applyBorder="0" applyAlignment="0" applyProtection="0"/>
  </cellStyleXfs>
  <cellXfs count="53">
    <xf numFmtId="0" fontId="0" fillId="0" borderId="0" xfId="0"/>
    <xf numFmtId="0" fontId="4" fillId="0" borderId="1" xfId="1" applyFont="1" applyBorder="1" applyAlignment="1">
      <alignment horizontal="left" vertical="center" wrapText="1"/>
    </xf>
    <xf numFmtId="0" fontId="3" fillId="0" borderId="0" xfId="0" applyFont="1" applyAlignment="1">
      <alignment vertical="center"/>
    </xf>
    <xf numFmtId="0" fontId="5" fillId="0" borderId="1" xfId="1" applyFont="1" applyBorder="1" applyAlignment="1">
      <alignment horizontal="left" vertical="center" wrapText="1"/>
    </xf>
    <xf numFmtId="0" fontId="6" fillId="0" borderId="0" xfId="0" applyFont="1" applyAlignment="1">
      <alignment vertical="center"/>
    </xf>
    <xf numFmtId="0" fontId="4" fillId="0" borderId="1" xfId="0" applyFont="1" applyBorder="1" applyAlignment="1">
      <alignment vertical="center" wrapText="1"/>
    </xf>
    <xf numFmtId="0" fontId="5" fillId="0" borderId="1" xfId="0" applyFont="1" applyBorder="1" applyAlignment="1">
      <alignment vertical="center" wrapText="1"/>
    </xf>
    <xf numFmtId="0" fontId="4" fillId="0" borderId="1" xfId="1" applyFont="1" applyBorder="1" applyAlignment="1">
      <alignment horizontal="center" vertical="center"/>
    </xf>
    <xf numFmtId="0" fontId="5" fillId="0" borderId="1" xfId="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43" fontId="4" fillId="0" borderId="1" xfId="2" applyFont="1" applyBorder="1" applyAlignment="1">
      <alignment horizontal="center" vertical="center"/>
    </xf>
    <xf numFmtId="0" fontId="7" fillId="0" borderId="0" xfId="0" applyFont="1" applyAlignment="1">
      <alignment vertical="center"/>
    </xf>
    <xf numFmtId="0" fontId="8"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43" fontId="5" fillId="0" borderId="1" xfId="2" applyFont="1" applyBorder="1" applyAlignment="1">
      <alignment horizontal="center" vertical="center"/>
    </xf>
    <xf numFmtId="43" fontId="5" fillId="0" borderId="1" xfId="2" applyFont="1" applyBorder="1" applyAlignment="1">
      <alignment horizontal="center" vertical="center" wrapText="1"/>
    </xf>
    <xf numFmtId="4" fontId="5" fillId="0" borderId="1" xfId="2" applyNumberFormat="1" applyFont="1" applyBorder="1" applyAlignment="1">
      <alignment horizontal="center" vertical="center" wrapText="1"/>
    </xf>
    <xf numFmtId="43" fontId="4" fillId="0" borderId="1" xfId="2" applyFont="1" applyBorder="1" applyAlignment="1">
      <alignment horizontal="center" vertical="center" wrapText="1"/>
    </xf>
    <xf numFmtId="4" fontId="4" fillId="0" borderId="1" xfId="2" applyNumberFormat="1" applyFont="1" applyBorder="1" applyAlignment="1">
      <alignment horizontal="center" vertical="center" wrapText="1"/>
    </xf>
    <xf numFmtId="0" fontId="10" fillId="0" borderId="0" xfId="0" applyFont="1" applyAlignment="1">
      <alignment vertical="center"/>
    </xf>
    <xf numFmtId="0" fontId="5" fillId="0" borderId="1" xfId="1" applyFont="1" applyBorder="1" applyAlignment="1">
      <alignment vertical="center" wrapText="1"/>
    </xf>
    <xf numFmtId="4" fontId="5" fillId="0" borderId="1" xfId="0" applyNumberFormat="1" applyFont="1" applyBorder="1" applyAlignment="1">
      <alignment horizontal="center" vertical="center" wrapText="1"/>
    </xf>
    <xf numFmtId="49" fontId="5" fillId="0" borderId="1" xfId="1" applyNumberFormat="1" applyFont="1" applyBorder="1" applyAlignment="1" applyProtection="1">
      <alignment horizontal="left" vertical="center" wrapText="1"/>
      <protection locked="0"/>
    </xf>
    <xf numFmtId="0" fontId="5" fillId="0" borderId="1" xfId="0" applyFont="1" applyBorder="1" applyAlignment="1">
      <alignment horizontal="center" vertical="center"/>
    </xf>
    <xf numFmtId="49" fontId="4" fillId="0" borderId="1" xfId="1" applyNumberFormat="1" applyFont="1" applyBorder="1" applyAlignment="1" applyProtection="1">
      <alignment horizontal="left" vertical="center" wrapText="1"/>
      <protection locked="0"/>
    </xf>
    <xf numFmtId="0" fontId="4" fillId="0" borderId="1" xfId="0" applyFont="1" applyBorder="1" applyAlignment="1">
      <alignment horizontal="center" vertical="center"/>
    </xf>
    <xf numFmtId="0" fontId="8" fillId="0" borderId="1" xfId="0" applyFont="1" applyBorder="1" applyAlignment="1">
      <alignment vertical="center" wrapText="1"/>
    </xf>
    <xf numFmtId="0" fontId="5" fillId="0" borderId="1" xfId="0" applyFont="1" applyFill="1" applyBorder="1" applyAlignment="1">
      <alignment vertical="center" wrapText="1"/>
    </xf>
    <xf numFmtId="49" fontId="5" fillId="0" borderId="1" xfId="1" applyNumberFormat="1" applyFont="1" applyBorder="1" applyAlignment="1" applyProtection="1">
      <alignment vertical="center" wrapText="1"/>
      <protection locked="0"/>
    </xf>
    <xf numFmtId="2" fontId="4" fillId="0" borderId="1" xfId="2" applyNumberFormat="1" applyFont="1" applyBorder="1" applyAlignment="1">
      <alignment horizontal="center" vertical="center"/>
    </xf>
    <xf numFmtId="2" fontId="5" fillId="0" borderId="1" xfId="2" applyNumberFormat="1" applyFont="1" applyBorder="1" applyAlignment="1">
      <alignment horizontal="center" vertical="center"/>
    </xf>
    <xf numFmtId="2" fontId="4" fillId="0" borderId="1" xfId="2" applyNumberFormat="1" applyFont="1" applyBorder="1" applyAlignment="1">
      <alignment horizontal="center" vertical="center" wrapText="1"/>
    </xf>
    <xf numFmtId="2" fontId="5" fillId="0" borderId="1" xfId="2" applyNumberFormat="1" applyFont="1" applyBorder="1" applyAlignment="1">
      <alignment horizontal="center" vertical="center" wrapText="1"/>
    </xf>
    <xf numFmtId="2" fontId="0" fillId="0" borderId="0" xfId="0" applyNumberFormat="1"/>
    <xf numFmtId="0" fontId="4" fillId="2" borderId="1" xfId="1"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49" fontId="4" fillId="2" borderId="1" xfId="1" applyNumberFormat="1" applyFont="1" applyFill="1" applyBorder="1" applyAlignment="1" applyProtection="1">
      <alignment horizontal="left" vertical="center" wrapText="1"/>
      <protection locked="0"/>
    </xf>
    <xf numFmtId="49" fontId="4" fillId="2" borderId="2" xfId="1" applyNumberFormat="1" applyFont="1" applyFill="1" applyBorder="1" applyAlignment="1" applyProtection="1">
      <alignment horizontal="center" vertical="center" wrapText="1"/>
      <protection locked="0"/>
    </xf>
    <xf numFmtId="49" fontId="4" fillId="2" borderId="3" xfId="1" applyNumberFormat="1" applyFont="1" applyFill="1" applyBorder="1" applyAlignment="1" applyProtection="1">
      <alignment horizontal="center" vertical="center" wrapText="1"/>
      <protection locked="0"/>
    </xf>
    <xf numFmtId="49" fontId="4" fillId="2" borderId="4" xfId="1"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horizontal="right"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cellXfs>
  <cellStyles count="3">
    <cellStyle name="Comma 3" xfId="2" xr:uid="{00000000-0005-0000-0000-000000000000}"/>
    <cellStyle name="Normal" xfId="0" builtinId="0"/>
    <cellStyle name="Normal 4"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5"/>
  <sheetViews>
    <sheetView tabSelected="1" topLeftCell="A124" zoomScaleNormal="100" workbookViewId="0">
      <selection activeCell="E7" sqref="E7"/>
    </sheetView>
  </sheetViews>
  <sheetFormatPr defaultRowHeight="15" x14ac:dyDescent="0.25"/>
  <cols>
    <col min="2" max="2" width="60.5703125" customWidth="1"/>
    <col min="3" max="3" width="11" customWidth="1"/>
    <col min="5" max="5" width="17.5703125" style="35" customWidth="1"/>
    <col min="6" max="6" width="18.5703125" customWidth="1"/>
  </cols>
  <sheetData>
    <row r="1" spans="1:7" ht="33.950000000000003" customHeight="1" x14ac:dyDescent="0.25">
      <c r="A1" s="43" t="s">
        <v>195</v>
      </c>
      <c r="B1" s="43"/>
      <c r="C1" s="43"/>
      <c r="D1" s="43"/>
      <c r="E1" s="43"/>
      <c r="F1" s="43"/>
    </row>
    <row r="2" spans="1:7" s="2" customFormat="1" ht="33.75" customHeight="1" x14ac:dyDescent="0.25">
      <c r="A2" s="7" t="s">
        <v>104</v>
      </c>
      <c r="B2" s="1" t="s">
        <v>105</v>
      </c>
      <c r="C2" s="7" t="s">
        <v>106</v>
      </c>
      <c r="D2" s="7" t="s">
        <v>196</v>
      </c>
      <c r="E2" s="31" t="s">
        <v>107</v>
      </c>
      <c r="F2" s="20" t="s">
        <v>198</v>
      </c>
      <c r="G2" s="12"/>
    </row>
    <row r="3" spans="1:7" s="2" customFormat="1" ht="32.450000000000003" customHeight="1" x14ac:dyDescent="0.25">
      <c r="A3" s="36" t="s">
        <v>0</v>
      </c>
      <c r="B3" s="47" t="s">
        <v>1</v>
      </c>
      <c r="C3" s="48"/>
      <c r="D3" s="48"/>
      <c r="E3" s="48"/>
      <c r="F3" s="49"/>
      <c r="G3" s="12"/>
    </row>
    <row r="4" spans="1:7" s="2" customFormat="1" x14ac:dyDescent="0.25">
      <c r="A4" s="8">
        <v>1</v>
      </c>
      <c r="B4" s="3" t="s">
        <v>182</v>
      </c>
      <c r="C4" s="8">
        <v>1</v>
      </c>
      <c r="D4" s="13" t="s">
        <v>2</v>
      </c>
      <c r="E4" s="32">
        <v>0</v>
      </c>
      <c r="F4" s="18">
        <f t="shared" ref="F4:F21" si="0">SUM(C4*E4)</f>
        <v>0</v>
      </c>
      <c r="G4" s="12"/>
    </row>
    <row r="5" spans="1:7" s="2" customFormat="1" ht="30" x14ac:dyDescent="0.25">
      <c r="A5" s="8">
        <v>2</v>
      </c>
      <c r="B5" s="3" t="s">
        <v>183</v>
      </c>
      <c r="C5" s="8">
        <v>1</v>
      </c>
      <c r="D5" s="13" t="s">
        <v>3</v>
      </c>
      <c r="E5" s="32">
        <v>0</v>
      </c>
      <c r="F5" s="18">
        <f t="shared" si="0"/>
        <v>0</v>
      </c>
      <c r="G5" s="12"/>
    </row>
    <row r="6" spans="1:7" s="2" customFormat="1" x14ac:dyDescent="0.25">
      <c r="A6" s="8">
        <v>3</v>
      </c>
      <c r="B6" s="3" t="s">
        <v>184</v>
      </c>
      <c r="C6" s="8">
        <v>1</v>
      </c>
      <c r="D6" s="13" t="s">
        <v>2</v>
      </c>
      <c r="E6" s="32">
        <v>0</v>
      </c>
      <c r="F6" s="18">
        <f t="shared" si="0"/>
        <v>0</v>
      </c>
      <c r="G6" s="12"/>
    </row>
    <row r="7" spans="1:7" s="2" customFormat="1" x14ac:dyDescent="0.25">
      <c r="A7" s="8">
        <v>6</v>
      </c>
      <c r="B7" s="3" t="s">
        <v>4</v>
      </c>
      <c r="C7" s="8">
        <v>100</v>
      </c>
      <c r="D7" s="13" t="s">
        <v>5</v>
      </c>
      <c r="E7" s="32">
        <v>0</v>
      </c>
      <c r="F7" s="18">
        <f t="shared" si="0"/>
        <v>0</v>
      </c>
      <c r="G7" s="12"/>
    </row>
    <row r="8" spans="1:7" s="2" customFormat="1" x14ac:dyDescent="0.25">
      <c r="A8" s="8">
        <v>7</v>
      </c>
      <c r="B8" s="3" t="s">
        <v>108</v>
      </c>
      <c r="C8" s="8">
        <v>100</v>
      </c>
      <c r="D8" s="13" t="s">
        <v>5</v>
      </c>
      <c r="E8" s="32">
        <v>0</v>
      </c>
      <c r="F8" s="18">
        <f t="shared" si="0"/>
        <v>0</v>
      </c>
      <c r="G8" s="12"/>
    </row>
    <row r="9" spans="1:7" s="2" customFormat="1" x14ac:dyDescent="0.25">
      <c r="A9" s="8">
        <v>8</v>
      </c>
      <c r="B9" s="3" t="s">
        <v>109</v>
      </c>
      <c r="C9" s="8">
        <v>100</v>
      </c>
      <c r="D9" s="13" t="s">
        <v>5</v>
      </c>
      <c r="E9" s="32">
        <v>0</v>
      </c>
      <c r="F9" s="18">
        <f t="shared" si="0"/>
        <v>0</v>
      </c>
      <c r="G9" s="12"/>
    </row>
    <row r="10" spans="1:7" s="2" customFormat="1" ht="30" x14ac:dyDescent="0.25">
      <c r="A10" s="8">
        <v>9</v>
      </c>
      <c r="B10" s="3" t="s">
        <v>110</v>
      </c>
      <c r="C10" s="8">
        <v>270</v>
      </c>
      <c r="D10" s="13" t="s">
        <v>5</v>
      </c>
      <c r="E10" s="32">
        <v>0</v>
      </c>
      <c r="F10" s="18">
        <f t="shared" si="0"/>
        <v>0</v>
      </c>
      <c r="G10" s="12"/>
    </row>
    <row r="11" spans="1:7" s="2" customFormat="1" ht="60" x14ac:dyDescent="0.25">
      <c r="A11" s="8">
        <v>10</v>
      </c>
      <c r="B11" s="3" t="s">
        <v>185</v>
      </c>
      <c r="C11" s="8">
        <v>30</v>
      </c>
      <c r="D11" s="13" t="s">
        <v>6</v>
      </c>
      <c r="E11" s="32">
        <v>0</v>
      </c>
      <c r="F11" s="18">
        <f t="shared" si="0"/>
        <v>0</v>
      </c>
      <c r="G11" s="12"/>
    </row>
    <row r="12" spans="1:7" s="2" customFormat="1" ht="60" x14ac:dyDescent="0.25">
      <c r="A12" s="8">
        <v>11</v>
      </c>
      <c r="B12" s="3" t="s">
        <v>186</v>
      </c>
      <c r="C12" s="8">
        <v>20</v>
      </c>
      <c r="D12" s="13" t="s">
        <v>197</v>
      </c>
      <c r="E12" s="32">
        <v>0</v>
      </c>
      <c r="F12" s="18">
        <f t="shared" si="0"/>
        <v>0</v>
      </c>
      <c r="G12" s="12"/>
    </row>
    <row r="13" spans="1:7" s="2" customFormat="1" x14ac:dyDescent="0.25">
      <c r="A13" s="8">
        <v>12</v>
      </c>
      <c r="B13" s="3" t="s">
        <v>170</v>
      </c>
      <c r="C13" s="8">
        <v>1.5</v>
      </c>
      <c r="D13" s="13" t="s">
        <v>5</v>
      </c>
      <c r="E13" s="32">
        <v>0</v>
      </c>
      <c r="F13" s="18">
        <f t="shared" si="0"/>
        <v>0</v>
      </c>
      <c r="G13" s="12"/>
    </row>
    <row r="14" spans="1:7" s="2" customFormat="1" ht="30" x14ac:dyDescent="0.25">
      <c r="A14" s="8">
        <v>13</v>
      </c>
      <c r="B14" s="3" t="s">
        <v>8</v>
      </c>
      <c r="C14" s="8">
        <v>8</v>
      </c>
      <c r="D14" s="14" t="s">
        <v>9</v>
      </c>
      <c r="E14" s="32">
        <v>0</v>
      </c>
      <c r="F14" s="18">
        <f t="shared" si="0"/>
        <v>0</v>
      </c>
      <c r="G14" s="12"/>
    </row>
    <row r="15" spans="1:7" s="2" customFormat="1" ht="30" x14ac:dyDescent="0.25">
      <c r="A15" s="8">
        <v>14</v>
      </c>
      <c r="B15" s="3" t="s">
        <v>111</v>
      </c>
      <c r="C15" s="8">
        <v>8</v>
      </c>
      <c r="D15" s="14" t="s">
        <v>9</v>
      </c>
      <c r="E15" s="32">
        <v>0</v>
      </c>
      <c r="F15" s="18">
        <f t="shared" si="0"/>
        <v>0</v>
      </c>
      <c r="G15" s="12"/>
    </row>
    <row r="16" spans="1:7" s="2" customFormat="1" x14ac:dyDescent="0.25">
      <c r="A16" s="8">
        <v>15</v>
      </c>
      <c r="B16" s="3" t="s">
        <v>171</v>
      </c>
      <c r="C16" s="8">
        <v>1</v>
      </c>
      <c r="D16" s="15" t="s">
        <v>2</v>
      </c>
      <c r="E16" s="32">
        <v>0</v>
      </c>
      <c r="F16" s="18">
        <f t="shared" si="0"/>
        <v>0</v>
      </c>
      <c r="G16" s="12"/>
    </row>
    <row r="17" spans="1:7" s="2" customFormat="1" x14ac:dyDescent="0.25">
      <c r="A17" s="8">
        <v>16</v>
      </c>
      <c r="B17" s="3" t="s">
        <v>10</v>
      </c>
      <c r="C17" s="8">
        <v>1</v>
      </c>
      <c r="D17" s="15" t="s">
        <v>11</v>
      </c>
      <c r="E17" s="32">
        <v>0</v>
      </c>
      <c r="F17" s="18">
        <f t="shared" si="0"/>
        <v>0</v>
      </c>
      <c r="G17" s="12"/>
    </row>
    <row r="18" spans="1:7" s="2" customFormat="1" ht="60" x14ac:dyDescent="0.25">
      <c r="A18" s="8">
        <v>17</v>
      </c>
      <c r="B18" s="3" t="s">
        <v>172</v>
      </c>
      <c r="C18" s="8">
        <v>1</v>
      </c>
      <c r="D18" s="15" t="s">
        <v>2</v>
      </c>
      <c r="E18" s="32">
        <v>0</v>
      </c>
      <c r="F18" s="18">
        <f t="shared" si="0"/>
        <v>0</v>
      </c>
      <c r="G18" s="12"/>
    </row>
    <row r="19" spans="1:7" s="2" customFormat="1" x14ac:dyDescent="0.25">
      <c r="A19" s="8">
        <v>18</v>
      </c>
      <c r="B19" s="3" t="s">
        <v>12</v>
      </c>
      <c r="C19" s="8">
        <v>1</v>
      </c>
      <c r="D19" s="13" t="s">
        <v>2</v>
      </c>
      <c r="E19" s="32">
        <v>0</v>
      </c>
      <c r="F19" s="18">
        <f t="shared" si="0"/>
        <v>0</v>
      </c>
      <c r="G19" s="12"/>
    </row>
    <row r="20" spans="1:7" s="2" customFormat="1" x14ac:dyDescent="0.25">
      <c r="A20" s="8">
        <v>19</v>
      </c>
      <c r="B20" s="3" t="s">
        <v>13</v>
      </c>
      <c r="C20" s="8">
        <v>1</v>
      </c>
      <c r="D20" s="13" t="s">
        <v>2</v>
      </c>
      <c r="E20" s="32">
        <v>0</v>
      </c>
      <c r="F20" s="18">
        <f t="shared" si="0"/>
        <v>0</v>
      </c>
      <c r="G20" s="12"/>
    </row>
    <row r="21" spans="1:7" s="2" customFormat="1" ht="17.100000000000001" customHeight="1" x14ac:dyDescent="0.25">
      <c r="A21" s="7"/>
      <c r="B21" s="5" t="s">
        <v>112</v>
      </c>
      <c r="C21" s="7"/>
      <c r="D21" s="11"/>
      <c r="E21" s="32"/>
      <c r="F21" s="18">
        <f t="shared" si="0"/>
        <v>0</v>
      </c>
      <c r="G21" s="12"/>
    </row>
    <row r="22" spans="1:7" s="2" customFormat="1" ht="30" customHeight="1" x14ac:dyDescent="0.25">
      <c r="A22" s="36" t="s">
        <v>113</v>
      </c>
      <c r="B22" s="47" t="s">
        <v>114</v>
      </c>
      <c r="C22" s="48"/>
      <c r="D22" s="48"/>
      <c r="E22" s="48"/>
      <c r="F22" s="49"/>
      <c r="G22" s="12"/>
    </row>
    <row r="23" spans="1:7" s="2" customFormat="1" ht="30" x14ac:dyDescent="0.25">
      <c r="A23" s="10">
        <v>1</v>
      </c>
      <c r="B23" s="6" t="s">
        <v>115</v>
      </c>
      <c r="C23" s="10">
        <v>195</v>
      </c>
      <c r="D23" s="17" t="s">
        <v>14</v>
      </c>
      <c r="E23" s="32">
        <v>0</v>
      </c>
      <c r="F23" s="18">
        <f>SUM(C23*E23)</f>
        <v>0</v>
      </c>
      <c r="G23" s="12"/>
    </row>
    <row r="24" spans="1:7" s="2" customFormat="1" ht="30" x14ac:dyDescent="0.25">
      <c r="A24" s="10">
        <v>2</v>
      </c>
      <c r="B24" s="6" t="s">
        <v>15</v>
      </c>
      <c r="C24" s="10">
        <v>6.5</v>
      </c>
      <c r="D24" s="17" t="s">
        <v>7</v>
      </c>
      <c r="E24" s="32">
        <v>0</v>
      </c>
      <c r="F24" s="18">
        <f>SUM(C24*E24)</f>
        <v>0</v>
      </c>
      <c r="G24" s="12"/>
    </row>
    <row r="25" spans="1:7" s="2" customFormat="1" x14ac:dyDescent="0.25">
      <c r="A25" s="10"/>
      <c r="B25" s="6" t="s">
        <v>192</v>
      </c>
      <c r="C25" s="10"/>
      <c r="D25" s="17"/>
      <c r="E25" s="32"/>
      <c r="F25" s="18"/>
      <c r="G25" s="12"/>
    </row>
    <row r="26" spans="1:7" s="2" customFormat="1" ht="30" x14ac:dyDescent="0.25">
      <c r="A26" s="10">
        <v>3</v>
      </c>
      <c r="B26" s="6" t="s">
        <v>16</v>
      </c>
      <c r="C26" s="10">
        <v>2.61</v>
      </c>
      <c r="D26" s="17" t="s">
        <v>7</v>
      </c>
      <c r="E26" s="32">
        <v>0</v>
      </c>
      <c r="F26" s="18">
        <f>SUM(C26*E26)</f>
        <v>0</v>
      </c>
      <c r="G26" s="12"/>
    </row>
    <row r="27" spans="1:7" s="2" customFormat="1" ht="30" x14ac:dyDescent="0.25">
      <c r="A27" s="10">
        <v>4</v>
      </c>
      <c r="B27" s="6" t="s">
        <v>116</v>
      </c>
      <c r="C27" s="10">
        <v>1.47</v>
      </c>
      <c r="D27" s="17" t="s">
        <v>7</v>
      </c>
      <c r="E27" s="32">
        <v>0</v>
      </c>
      <c r="F27" s="18">
        <f>SUM(C27*E27)</f>
        <v>0</v>
      </c>
      <c r="G27" s="12"/>
    </row>
    <row r="28" spans="1:7" s="4" customFormat="1" x14ac:dyDescent="0.25">
      <c r="A28" s="9"/>
      <c r="B28" s="5" t="s">
        <v>112</v>
      </c>
      <c r="C28" s="9"/>
      <c r="D28" s="19"/>
      <c r="E28" s="32"/>
      <c r="F28" s="20">
        <f>SUM(F23:F27)</f>
        <v>0</v>
      </c>
      <c r="G28" s="21"/>
    </row>
    <row r="29" spans="1:7" s="2" customFormat="1" ht="25.5" customHeight="1" x14ac:dyDescent="0.25">
      <c r="A29" s="37" t="s">
        <v>18</v>
      </c>
      <c r="B29" s="50" t="s">
        <v>117</v>
      </c>
      <c r="C29" s="51"/>
      <c r="D29" s="51"/>
      <c r="E29" s="51"/>
      <c r="F29" s="52"/>
      <c r="G29" s="12"/>
    </row>
    <row r="30" spans="1:7" s="2" customFormat="1" x14ac:dyDescent="0.25">
      <c r="A30" s="10">
        <v>1</v>
      </c>
      <c r="B30" s="22" t="s">
        <v>20</v>
      </c>
      <c r="C30" s="10">
        <v>3.89</v>
      </c>
      <c r="D30" s="17" t="s">
        <v>7</v>
      </c>
      <c r="E30" s="32">
        <v>0</v>
      </c>
      <c r="F30" s="18">
        <f>C30*E30</f>
        <v>0</v>
      </c>
      <c r="G30" s="12"/>
    </row>
    <row r="31" spans="1:7" s="2" customFormat="1" ht="45" x14ac:dyDescent="0.25">
      <c r="A31" s="10">
        <v>2</v>
      </c>
      <c r="B31" s="22" t="s">
        <v>118</v>
      </c>
      <c r="C31" s="10">
        <v>1.65</v>
      </c>
      <c r="D31" s="17" t="s">
        <v>7</v>
      </c>
      <c r="E31" s="32">
        <v>0</v>
      </c>
      <c r="F31" s="18">
        <f t="shared" ref="F31:F121" si="1">C31*E31</f>
        <v>0</v>
      </c>
      <c r="G31" s="12"/>
    </row>
    <row r="32" spans="1:7" s="2" customFormat="1" x14ac:dyDescent="0.25">
      <c r="A32" s="10">
        <v>3</v>
      </c>
      <c r="B32" s="6" t="s">
        <v>119</v>
      </c>
      <c r="C32" s="10">
        <v>2.5499999999999998</v>
      </c>
      <c r="D32" s="17" t="s">
        <v>7</v>
      </c>
      <c r="E32" s="32">
        <v>0</v>
      </c>
      <c r="F32" s="18">
        <f t="shared" si="1"/>
        <v>0</v>
      </c>
      <c r="G32" s="12"/>
    </row>
    <row r="33" spans="1:7" s="2" customFormat="1" x14ac:dyDescent="0.25">
      <c r="A33" s="10">
        <v>4</v>
      </c>
      <c r="B33" s="6" t="s">
        <v>21</v>
      </c>
      <c r="C33" s="10">
        <v>1.4175</v>
      </c>
      <c r="D33" s="17" t="s">
        <v>7</v>
      </c>
      <c r="E33" s="32">
        <v>0</v>
      </c>
      <c r="F33" s="18">
        <f t="shared" si="1"/>
        <v>0</v>
      </c>
      <c r="G33" s="12"/>
    </row>
    <row r="34" spans="1:7" s="4" customFormat="1" x14ac:dyDescent="0.25">
      <c r="A34" s="9"/>
      <c r="B34" s="5" t="s">
        <v>17</v>
      </c>
      <c r="C34" s="9"/>
      <c r="D34" s="19"/>
      <c r="E34" s="33"/>
      <c r="F34" s="20">
        <f>SUM(F30:F33)</f>
        <v>0</v>
      </c>
      <c r="G34" s="21"/>
    </row>
    <row r="35" spans="1:7" s="2" customFormat="1" ht="29.1" customHeight="1" x14ac:dyDescent="0.25">
      <c r="A35" s="38" t="s">
        <v>22</v>
      </c>
      <c r="B35" s="50" t="s">
        <v>120</v>
      </c>
      <c r="C35" s="51"/>
      <c r="D35" s="51"/>
      <c r="E35" s="51"/>
      <c r="F35" s="52"/>
      <c r="G35" s="12"/>
    </row>
    <row r="36" spans="1:7" s="2" customFormat="1" ht="30" x14ac:dyDescent="0.25">
      <c r="A36" s="10">
        <v>1</v>
      </c>
      <c r="B36" s="6" t="s">
        <v>23</v>
      </c>
      <c r="C36" s="10">
        <v>355.20000000000005</v>
      </c>
      <c r="D36" s="17" t="s">
        <v>24</v>
      </c>
      <c r="E36" s="34">
        <v>0</v>
      </c>
      <c r="F36" s="18">
        <f t="shared" si="1"/>
        <v>0</v>
      </c>
      <c r="G36" s="12"/>
    </row>
    <row r="37" spans="1:7" s="2" customFormat="1" x14ac:dyDescent="0.25">
      <c r="A37" s="10">
        <v>2</v>
      </c>
      <c r="B37" s="6" t="s">
        <v>25</v>
      </c>
      <c r="C37" s="10">
        <v>222</v>
      </c>
      <c r="D37" s="17" t="s">
        <v>24</v>
      </c>
      <c r="E37" s="34">
        <v>0</v>
      </c>
      <c r="F37" s="18">
        <f t="shared" si="1"/>
        <v>0</v>
      </c>
      <c r="G37" s="12"/>
    </row>
    <row r="38" spans="1:7" s="2" customFormat="1" x14ac:dyDescent="0.25">
      <c r="A38" s="10">
        <v>3</v>
      </c>
      <c r="B38" s="6" t="s">
        <v>26</v>
      </c>
      <c r="C38" s="10">
        <v>312</v>
      </c>
      <c r="D38" s="17" t="s">
        <v>24</v>
      </c>
      <c r="E38" s="34">
        <v>0</v>
      </c>
      <c r="F38" s="18">
        <f t="shared" si="1"/>
        <v>0</v>
      </c>
      <c r="G38" s="12"/>
    </row>
    <row r="39" spans="1:7" s="2" customFormat="1" ht="30" x14ac:dyDescent="0.25">
      <c r="A39" s="10">
        <v>4</v>
      </c>
      <c r="B39" s="6" t="s">
        <v>173</v>
      </c>
      <c r="C39" s="10">
        <v>55.5</v>
      </c>
      <c r="D39" s="17" t="s">
        <v>24</v>
      </c>
      <c r="E39" s="34">
        <v>0</v>
      </c>
      <c r="F39" s="18">
        <f t="shared" si="1"/>
        <v>0</v>
      </c>
      <c r="G39" s="12"/>
    </row>
    <row r="40" spans="1:7" s="2" customFormat="1" x14ac:dyDescent="0.25">
      <c r="A40" s="10">
        <v>5</v>
      </c>
      <c r="B40" s="6" t="s">
        <v>121</v>
      </c>
      <c r="C40" s="10">
        <v>88.800000000000011</v>
      </c>
      <c r="D40" s="17" t="s">
        <v>24</v>
      </c>
      <c r="E40" s="34">
        <v>0</v>
      </c>
      <c r="F40" s="18">
        <f t="shared" si="1"/>
        <v>0</v>
      </c>
      <c r="G40" s="12"/>
    </row>
    <row r="41" spans="1:7" s="2" customFormat="1" ht="30" x14ac:dyDescent="0.25">
      <c r="A41" s="10">
        <v>6</v>
      </c>
      <c r="B41" s="6" t="s">
        <v>122</v>
      </c>
      <c r="C41" s="10">
        <v>6</v>
      </c>
      <c r="D41" s="10" t="s">
        <v>27</v>
      </c>
      <c r="E41" s="34">
        <v>0</v>
      </c>
      <c r="F41" s="18">
        <f t="shared" si="1"/>
        <v>0</v>
      </c>
      <c r="G41" s="12"/>
    </row>
    <row r="42" spans="1:7" s="2" customFormat="1" x14ac:dyDescent="0.25">
      <c r="A42" s="10">
        <v>7</v>
      </c>
      <c r="B42" s="6" t="s">
        <v>28</v>
      </c>
      <c r="C42" s="10">
        <v>7</v>
      </c>
      <c r="D42" s="10" t="s">
        <v>24</v>
      </c>
      <c r="E42" s="34">
        <v>0</v>
      </c>
      <c r="F42" s="23">
        <f t="shared" si="1"/>
        <v>0</v>
      </c>
      <c r="G42" s="12"/>
    </row>
    <row r="43" spans="1:7" s="4" customFormat="1" x14ac:dyDescent="0.25">
      <c r="A43" s="9"/>
      <c r="B43" s="5" t="s">
        <v>17</v>
      </c>
      <c r="C43" s="9"/>
      <c r="D43" s="19"/>
      <c r="E43" s="34"/>
      <c r="F43" s="20">
        <f>SUM(F36:F42)</f>
        <v>0</v>
      </c>
      <c r="G43" s="21"/>
    </row>
    <row r="44" spans="1:7" s="2" customFormat="1" ht="30.95" customHeight="1" x14ac:dyDescent="0.25">
      <c r="A44" s="38" t="s">
        <v>29</v>
      </c>
      <c r="B44" s="50" t="s">
        <v>123</v>
      </c>
      <c r="C44" s="51"/>
      <c r="D44" s="51"/>
      <c r="E44" s="51"/>
      <c r="F44" s="52"/>
      <c r="G44" s="12"/>
    </row>
    <row r="45" spans="1:7" s="2" customFormat="1" ht="30" x14ac:dyDescent="0.25">
      <c r="A45" s="10">
        <v>1</v>
      </c>
      <c r="B45" s="6" t="s">
        <v>31</v>
      </c>
      <c r="C45" s="10">
        <v>36</v>
      </c>
      <c r="D45" s="17" t="s">
        <v>5</v>
      </c>
      <c r="E45" s="34">
        <v>0</v>
      </c>
      <c r="F45" s="18">
        <f t="shared" si="1"/>
        <v>0</v>
      </c>
      <c r="G45" s="12"/>
    </row>
    <row r="46" spans="1:7" s="2" customFormat="1" ht="30" x14ac:dyDescent="0.25">
      <c r="A46" s="10">
        <v>2</v>
      </c>
      <c r="B46" s="6" t="s">
        <v>32</v>
      </c>
      <c r="C46" s="10">
        <v>37.799999999999997</v>
      </c>
      <c r="D46" s="17" t="s">
        <v>5</v>
      </c>
      <c r="E46" s="34">
        <v>0</v>
      </c>
      <c r="F46" s="18">
        <f t="shared" si="1"/>
        <v>0</v>
      </c>
      <c r="G46" s="12"/>
    </row>
    <row r="47" spans="1:7" s="2" customFormat="1" ht="30" x14ac:dyDescent="0.25">
      <c r="A47" s="10">
        <v>3</v>
      </c>
      <c r="B47" s="6" t="s">
        <v>33</v>
      </c>
      <c r="C47" s="10">
        <v>28.8</v>
      </c>
      <c r="D47" s="17" t="s">
        <v>5</v>
      </c>
      <c r="E47" s="34">
        <v>0</v>
      </c>
      <c r="F47" s="18">
        <f t="shared" si="1"/>
        <v>0</v>
      </c>
      <c r="G47" s="12"/>
    </row>
    <row r="48" spans="1:7" s="2" customFormat="1" x14ac:dyDescent="0.25">
      <c r="A48" s="10">
        <v>4</v>
      </c>
      <c r="B48" s="6" t="s">
        <v>34</v>
      </c>
      <c r="C48" s="10">
        <v>4</v>
      </c>
      <c r="D48" s="17" t="s">
        <v>35</v>
      </c>
      <c r="E48" s="34">
        <v>0</v>
      </c>
      <c r="F48" s="18">
        <f t="shared" si="1"/>
        <v>0</v>
      </c>
      <c r="G48" s="12"/>
    </row>
    <row r="49" spans="1:7" s="4" customFormat="1" x14ac:dyDescent="0.25">
      <c r="A49" s="9"/>
      <c r="B49" s="5" t="s">
        <v>17</v>
      </c>
      <c r="C49" s="9"/>
      <c r="D49" s="19"/>
      <c r="E49" s="34"/>
      <c r="F49" s="20">
        <f>SUM(F45:F48)</f>
        <v>0</v>
      </c>
      <c r="G49" s="21"/>
    </row>
    <row r="50" spans="1:7" s="2" customFormat="1" ht="33.6" customHeight="1" x14ac:dyDescent="0.25">
      <c r="A50" s="37" t="s">
        <v>36</v>
      </c>
      <c r="B50" s="50" t="s">
        <v>124</v>
      </c>
      <c r="C50" s="51"/>
      <c r="D50" s="51"/>
      <c r="E50" s="51"/>
      <c r="F50" s="52"/>
      <c r="G50" s="12"/>
    </row>
    <row r="51" spans="1:7" s="2" customFormat="1" ht="45" x14ac:dyDescent="0.25">
      <c r="A51" s="10">
        <v>1</v>
      </c>
      <c r="B51" s="6" t="s">
        <v>194</v>
      </c>
      <c r="C51" s="10">
        <v>54</v>
      </c>
      <c r="D51" s="17" t="s">
        <v>5</v>
      </c>
      <c r="E51" s="34">
        <v>0</v>
      </c>
      <c r="F51" s="18">
        <f t="shared" si="1"/>
        <v>0</v>
      </c>
      <c r="G51" s="12"/>
    </row>
    <row r="52" spans="1:7" s="2" customFormat="1" ht="45" x14ac:dyDescent="0.25">
      <c r="A52" s="10">
        <v>2</v>
      </c>
      <c r="B52" s="6" t="s">
        <v>193</v>
      </c>
      <c r="C52" s="10">
        <v>14.4</v>
      </c>
      <c r="D52" s="17" t="s">
        <v>5</v>
      </c>
      <c r="E52" s="34">
        <v>0</v>
      </c>
      <c r="F52" s="18">
        <f t="shared" si="1"/>
        <v>0</v>
      </c>
      <c r="G52" s="12"/>
    </row>
    <row r="53" spans="1:7" s="2" customFormat="1" ht="45" x14ac:dyDescent="0.25">
      <c r="A53" s="10">
        <v>3</v>
      </c>
      <c r="B53" s="6" t="s">
        <v>125</v>
      </c>
      <c r="C53" s="10">
        <v>42</v>
      </c>
      <c r="D53" s="17" t="s">
        <v>5</v>
      </c>
      <c r="E53" s="34">
        <v>0</v>
      </c>
      <c r="F53" s="18">
        <f t="shared" si="1"/>
        <v>0</v>
      </c>
      <c r="G53" s="12"/>
    </row>
    <row r="54" spans="1:7" s="2" customFormat="1" ht="45" x14ac:dyDescent="0.25">
      <c r="A54" s="10">
        <v>4</v>
      </c>
      <c r="B54" s="6" t="s">
        <v>126</v>
      </c>
      <c r="C54" s="10">
        <v>31.44</v>
      </c>
      <c r="D54" s="17" t="s">
        <v>5</v>
      </c>
      <c r="E54" s="34">
        <v>0</v>
      </c>
      <c r="F54" s="18">
        <f t="shared" si="1"/>
        <v>0</v>
      </c>
      <c r="G54" s="12"/>
    </row>
    <row r="55" spans="1:7" s="2" customFormat="1" ht="45" x14ac:dyDescent="0.25">
      <c r="A55" s="10">
        <v>5</v>
      </c>
      <c r="B55" s="6" t="s">
        <v>127</v>
      </c>
      <c r="C55" s="10">
        <v>144</v>
      </c>
      <c r="D55" s="17" t="s">
        <v>5</v>
      </c>
      <c r="E55" s="34">
        <v>0</v>
      </c>
      <c r="F55" s="18">
        <f t="shared" si="1"/>
        <v>0</v>
      </c>
      <c r="G55" s="12"/>
    </row>
    <row r="56" spans="1:7" s="2" customFormat="1" ht="30" x14ac:dyDescent="0.25">
      <c r="A56" s="10">
        <v>6</v>
      </c>
      <c r="B56" s="6" t="s">
        <v>128</v>
      </c>
      <c r="C56" s="10">
        <v>6</v>
      </c>
      <c r="D56" s="17" t="s">
        <v>37</v>
      </c>
      <c r="E56" s="34">
        <v>0</v>
      </c>
      <c r="F56" s="18">
        <f t="shared" si="1"/>
        <v>0</v>
      </c>
      <c r="G56" s="12"/>
    </row>
    <row r="57" spans="1:7" s="2" customFormat="1" ht="30" x14ac:dyDescent="0.25">
      <c r="A57" s="10">
        <v>7</v>
      </c>
      <c r="B57" s="6" t="s">
        <v>129</v>
      </c>
      <c r="C57" s="10">
        <v>24</v>
      </c>
      <c r="D57" s="17" t="s">
        <v>37</v>
      </c>
      <c r="E57" s="34">
        <v>0</v>
      </c>
      <c r="F57" s="18">
        <f t="shared" si="1"/>
        <v>0</v>
      </c>
      <c r="G57" s="12"/>
    </row>
    <row r="58" spans="1:7" s="2" customFormat="1" ht="30" x14ac:dyDescent="0.25">
      <c r="A58" s="10">
        <v>8</v>
      </c>
      <c r="B58" s="6" t="s">
        <v>130</v>
      </c>
      <c r="C58" s="10">
        <v>72</v>
      </c>
      <c r="D58" s="17" t="s">
        <v>37</v>
      </c>
      <c r="E58" s="34">
        <v>0</v>
      </c>
      <c r="F58" s="18">
        <f t="shared" si="1"/>
        <v>0</v>
      </c>
      <c r="G58" s="12"/>
    </row>
    <row r="59" spans="1:7" s="2" customFormat="1" ht="30" x14ac:dyDescent="0.25">
      <c r="A59" s="10">
        <v>9</v>
      </c>
      <c r="B59" s="6" t="s">
        <v>131</v>
      </c>
      <c r="C59" s="10">
        <v>99.5</v>
      </c>
      <c r="D59" s="17" t="s">
        <v>5</v>
      </c>
      <c r="E59" s="34">
        <v>0</v>
      </c>
      <c r="F59" s="18">
        <f t="shared" si="1"/>
        <v>0</v>
      </c>
      <c r="G59" s="12"/>
    </row>
    <row r="60" spans="1:7" s="2" customFormat="1" ht="30" x14ac:dyDescent="0.25">
      <c r="A60" s="10">
        <v>10</v>
      </c>
      <c r="B60" s="6" t="s">
        <v>132</v>
      </c>
      <c r="C60" s="10">
        <v>6</v>
      </c>
      <c r="D60" s="17" t="s">
        <v>37</v>
      </c>
      <c r="E60" s="34">
        <v>0</v>
      </c>
      <c r="F60" s="18">
        <f t="shared" si="1"/>
        <v>0</v>
      </c>
      <c r="G60" s="12"/>
    </row>
    <row r="61" spans="1:7" s="2" customFormat="1" x14ac:dyDescent="0.25">
      <c r="A61" s="10">
        <v>11</v>
      </c>
      <c r="B61" s="6" t="s">
        <v>38</v>
      </c>
      <c r="C61" s="10">
        <v>42</v>
      </c>
      <c r="D61" s="17" t="s">
        <v>5</v>
      </c>
      <c r="E61" s="34">
        <v>0</v>
      </c>
      <c r="F61" s="18">
        <f t="shared" si="1"/>
        <v>0</v>
      </c>
      <c r="G61" s="12"/>
    </row>
    <row r="62" spans="1:7" s="2" customFormat="1" ht="30" x14ac:dyDescent="0.25">
      <c r="A62" s="10">
        <v>12</v>
      </c>
      <c r="B62" s="6" t="s">
        <v>39</v>
      </c>
      <c r="C62" s="10">
        <v>34</v>
      </c>
      <c r="D62" s="17" t="s">
        <v>5</v>
      </c>
      <c r="E62" s="34">
        <v>0</v>
      </c>
      <c r="F62" s="18">
        <f t="shared" si="1"/>
        <v>0</v>
      </c>
      <c r="G62" s="12"/>
    </row>
    <row r="63" spans="1:7" s="2" customFormat="1" ht="60" x14ac:dyDescent="0.25">
      <c r="A63" s="10">
        <v>13</v>
      </c>
      <c r="B63" s="6" t="s">
        <v>40</v>
      </c>
      <c r="C63" s="10">
        <v>1</v>
      </c>
      <c r="D63" s="17" t="s">
        <v>41</v>
      </c>
      <c r="E63" s="34">
        <v>0</v>
      </c>
      <c r="F63" s="18">
        <f t="shared" si="1"/>
        <v>0</v>
      </c>
      <c r="G63" s="12"/>
    </row>
    <row r="64" spans="1:7" s="2" customFormat="1" ht="45" x14ac:dyDescent="0.25">
      <c r="A64" s="10">
        <v>14</v>
      </c>
      <c r="B64" s="6" t="s">
        <v>133</v>
      </c>
      <c r="C64" s="10">
        <v>1</v>
      </c>
      <c r="D64" s="17" t="s">
        <v>41</v>
      </c>
      <c r="E64" s="34">
        <v>0</v>
      </c>
      <c r="F64" s="18">
        <f t="shared" si="1"/>
        <v>0</v>
      </c>
      <c r="G64" s="12"/>
    </row>
    <row r="65" spans="1:7" s="2" customFormat="1" ht="45" x14ac:dyDescent="0.25">
      <c r="A65" s="10">
        <v>15</v>
      </c>
      <c r="B65" s="6" t="s">
        <v>134</v>
      </c>
      <c r="C65" s="10">
        <v>1</v>
      </c>
      <c r="D65" s="17" t="s">
        <v>41</v>
      </c>
      <c r="E65" s="34">
        <v>0</v>
      </c>
      <c r="F65" s="18">
        <f t="shared" si="1"/>
        <v>0</v>
      </c>
      <c r="G65" s="12"/>
    </row>
    <row r="66" spans="1:7" s="2" customFormat="1" ht="45" x14ac:dyDescent="0.25">
      <c r="A66" s="10">
        <v>16</v>
      </c>
      <c r="B66" s="6" t="s">
        <v>174</v>
      </c>
      <c r="C66" s="10">
        <v>2</v>
      </c>
      <c r="D66" s="17" t="s">
        <v>42</v>
      </c>
      <c r="E66" s="34">
        <v>0</v>
      </c>
      <c r="F66" s="18">
        <f t="shared" si="1"/>
        <v>0</v>
      </c>
      <c r="G66" s="12"/>
    </row>
    <row r="67" spans="1:7" s="2" customFormat="1" ht="60" x14ac:dyDescent="0.25">
      <c r="A67" s="10">
        <v>17</v>
      </c>
      <c r="B67" s="6" t="s">
        <v>43</v>
      </c>
      <c r="C67" s="10">
        <v>1</v>
      </c>
      <c r="D67" s="17" t="s">
        <v>42</v>
      </c>
      <c r="E67" s="34">
        <v>0</v>
      </c>
      <c r="F67" s="18">
        <f t="shared" si="1"/>
        <v>0</v>
      </c>
      <c r="G67" s="12"/>
    </row>
    <row r="68" spans="1:7" s="4" customFormat="1" x14ac:dyDescent="0.25">
      <c r="A68" s="9"/>
      <c r="B68" s="5" t="s">
        <v>17</v>
      </c>
      <c r="C68" s="9"/>
      <c r="D68" s="19"/>
      <c r="E68" s="34">
        <v>0</v>
      </c>
      <c r="F68" s="20">
        <f>SUM(F51:F67)</f>
        <v>0</v>
      </c>
      <c r="G68" s="21"/>
    </row>
    <row r="69" spans="1:7" s="2" customFormat="1" ht="36.6" customHeight="1" x14ac:dyDescent="0.25">
      <c r="A69" s="38" t="s">
        <v>44</v>
      </c>
      <c r="B69" s="50" t="s">
        <v>135</v>
      </c>
      <c r="C69" s="51"/>
      <c r="D69" s="51"/>
      <c r="E69" s="51"/>
      <c r="F69" s="52"/>
      <c r="G69" s="12"/>
    </row>
    <row r="70" spans="1:7" s="2" customFormat="1" ht="30" x14ac:dyDescent="0.25">
      <c r="A70" s="10">
        <v>1</v>
      </c>
      <c r="B70" s="6" t="s">
        <v>136</v>
      </c>
      <c r="C70" s="10">
        <v>6.48</v>
      </c>
      <c r="D70" s="17" t="s">
        <v>14</v>
      </c>
      <c r="E70" s="34">
        <v>0</v>
      </c>
      <c r="F70" s="18">
        <f t="shared" si="1"/>
        <v>0</v>
      </c>
      <c r="G70" s="12"/>
    </row>
    <row r="71" spans="1:7" s="2" customFormat="1" x14ac:dyDescent="0.25">
      <c r="A71" s="10">
        <v>2</v>
      </c>
      <c r="B71" s="6" t="s">
        <v>137</v>
      </c>
      <c r="C71" s="10">
        <v>25.2</v>
      </c>
      <c r="D71" s="10" t="s">
        <v>14</v>
      </c>
      <c r="E71" s="34">
        <v>0</v>
      </c>
      <c r="F71" s="18">
        <f t="shared" si="1"/>
        <v>0</v>
      </c>
      <c r="G71" s="12"/>
    </row>
    <row r="72" spans="1:7" s="2" customFormat="1" ht="30" x14ac:dyDescent="0.25">
      <c r="A72" s="10">
        <v>3</v>
      </c>
      <c r="B72" s="6" t="s">
        <v>138</v>
      </c>
      <c r="C72" s="10">
        <v>49</v>
      </c>
      <c r="D72" s="10" t="s">
        <v>14</v>
      </c>
      <c r="E72" s="34">
        <v>0</v>
      </c>
      <c r="F72" s="18">
        <f t="shared" si="1"/>
        <v>0</v>
      </c>
      <c r="G72" s="12"/>
    </row>
    <row r="73" spans="1:7" s="2" customFormat="1" ht="30" x14ac:dyDescent="0.25">
      <c r="A73" s="10">
        <v>4</v>
      </c>
      <c r="B73" s="6" t="s">
        <v>139</v>
      </c>
      <c r="C73" s="10">
        <v>25.2</v>
      </c>
      <c r="D73" s="17" t="s">
        <v>37</v>
      </c>
      <c r="E73" s="34">
        <v>0</v>
      </c>
      <c r="F73" s="18">
        <f t="shared" si="1"/>
        <v>0</v>
      </c>
      <c r="G73" s="12"/>
    </row>
    <row r="74" spans="1:7" s="2" customFormat="1" ht="45" x14ac:dyDescent="0.25">
      <c r="A74" s="10">
        <v>5</v>
      </c>
      <c r="B74" s="6" t="s">
        <v>45</v>
      </c>
      <c r="C74" s="10">
        <v>91.2</v>
      </c>
      <c r="D74" s="17" t="s">
        <v>5</v>
      </c>
      <c r="E74" s="34">
        <v>0</v>
      </c>
      <c r="F74" s="18">
        <f t="shared" si="1"/>
        <v>0</v>
      </c>
      <c r="G74" s="12"/>
    </row>
    <row r="75" spans="1:7" s="2" customFormat="1" ht="60" x14ac:dyDescent="0.25">
      <c r="A75" s="10">
        <v>6</v>
      </c>
      <c r="B75" s="6" t="s">
        <v>175</v>
      </c>
      <c r="C75" s="10">
        <v>1</v>
      </c>
      <c r="D75" s="17" t="s">
        <v>70</v>
      </c>
      <c r="E75" s="34">
        <v>0</v>
      </c>
      <c r="F75" s="18">
        <f t="shared" si="1"/>
        <v>0</v>
      </c>
      <c r="G75" s="12"/>
    </row>
    <row r="76" spans="1:7" s="4" customFormat="1" ht="23.45" customHeight="1" x14ac:dyDescent="0.25">
      <c r="A76" s="9"/>
      <c r="B76" s="5" t="s">
        <v>17</v>
      </c>
      <c r="C76" s="9"/>
      <c r="D76" s="19"/>
      <c r="E76" s="34"/>
      <c r="F76" s="20">
        <f>SUM(F70:F75)</f>
        <v>0</v>
      </c>
      <c r="G76" s="21"/>
    </row>
    <row r="77" spans="1:7" s="4" customFormat="1" ht="29.45" customHeight="1" x14ac:dyDescent="0.25">
      <c r="A77" s="38" t="s">
        <v>46</v>
      </c>
      <c r="B77" s="50" t="s">
        <v>47</v>
      </c>
      <c r="C77" s="51"/>
      <c r="D77" s="51"/>
      <c r="E77" s="51"/>
      <c r="F77" s="52"/>
      <c r="G77" s="21"/>
    </row>
    <row r="78" spans="1:7" s="4" customFormat="1" x14ac:dyDescent="0.25">
      <c r="A78" s="10">
        <v>1</v>
      </c>
      <c r="B78" s="6" t="s">
        <v>140</v>
      </c>
      <c r="C78" s="13">
        <v>1</v>
      </c>
      <c r="D78" s="13" t="s">
        <v>48</v>
      </c>
      <c r="E78" s="34">
        <v>0</v>
      </c>
      <c r="F78" s="18">
        <f t="shared" ref="F78:F102" si="2">C78*E78</f>
        <v>0</v>
      </c>
      <c r="G78" s="21"/>
    </row>
    <row r="79" spans="1:7" s="4" customFormat="1" x14ac:dyDescent="0.25">
      <c r="A79" s="10">
        <v>2</v>
      </c>
      <c r="B79" s="6" t="s">
        <v>49</v>
      </c>
      <c r="C79" s="15">
        <v>1</v>
      </c>
      <c r="D79" s="15" t="s">
        <v>48</v>
      </c>
      <c r="E79" s="34">
        <v>0</v>
      </c>
      <c r="F79" s="18">
        <f t="shared" si="2"/>
        <v>0</v>
      </c>
      <c r="G79" s="21"/>
    </row>
    <row r="80" spans="1:7" s="4" customFormat="1" x14ac:dyDescent="0.25">
      <c r="A80" s="10">
        <v>3</v>
      </c>
      <c r="B80" s="6" t="s">
        <v>50</v>
      </c>
      <c r="C80" s="13">
        <v>1</v>
      </c>
      <c r="D80" s="13" t="s">
        <v>48</v>
      </c>
      <c r="E80" s="34">
        <v>0</v>
      </c>
      <c r="F80" s="18">
        <f t="shared" si="2"/>
        <v>0</v>
      </c>
      <c r="G80" s="21"/>
    </row>
    <row r="81" spans="1:7" s="4" customFormat="1" x14ac:dyDescent="0.25">
      <c r="A81" s="10">
        <v>4</v>
      </c>
      <c r="B81" s="6" t="s">
        <v>141</v>
      </c>
      <c r="C81" s="13">
        <v>1</v>
      </c>
      <c r="D81" s="13" t="s">
        <v>48</v>
      </c>
      <c r="E81" s="34">
        <v>0</v>
      </c>
      <c r="F81" s="18">
        <f t="shared" si="2"/>
        <v>0</v>
      </c>
      <c r="G81" s="21"/>
    </row>
    <row r="82" spans="1:7" s="4" customFormat="1" x14ac:dyDescent="0.25">
      <c r="A82" s="10">
        <v>5</v>
      </c>
      <c r="B82" s="6" t="s">
        <v>142</v>
      </c>
      <c r="C82" s="13">
        <v>1</v>
      </c>
      <c r="D82" s="13" t="s">
        <v>48</v>
      </c>
      <c r="E82" s="34">
        <v>0</v>
      </c>
      <c r="F82" s="18">
        <f t="shared" si="2"/>
        <v>0</v>
      </c>
      <c r="G82" s="21"/>
    </row>
    <row r="83" spans="1:7" s="4" customFormat="1" x14ac:dyDescent="0.25">
      <c r="A83" s="10">
        <v>6</v>
      </c>
      <c r="B83" s="6" t="s">
        <v>143</v>
      </c>
      <c r="C83" s="13">
        <v>150</v>
      </c>
      <c r="D83" s="13" t="s">
        <v>5</v>
      </c>
      <c r="E83" s="34">
        <v>0</v>
      </c>
      <c r="F83" s="18">
        <f t="shared" si="2"/>
        <v>0</v>
      </c>
      <c r="G83" s="21"/>
    </row>
    <row r="84" spans="1:7" s="4" customFormat="1" x14ac:dyDescent="0.25">
      <c r="A84" s="10">
        <v>7</v>
      </c>
      <c r="B84" s="6" t="s">
        <v>144</v>
      </c>
      <c r="C84" s="13">
        <v>120</v>
      </c>
      <c r="D84" s="13" t="s">
        <v>5</v>
      </c>
      <c r="E84" s="34">
        <v>0</v>
      </c>
      <c r="F84" s="18">
        <f t="shared" si="2"/>
        <v>0</v>
      </c>
      <c r="G84" s="21"/>
    </row>
    <row r="85" spans="1:7" s="4" customFormat="1" x14ac:dyDescent="0.25">
      <c r="A85" s="10">
        <v>8</v>
      </c>
      <c r="B85" s="6" t="s">
        <v>145</v>
      </c>
      <c r="C85" s="13">
        <v>100</v>
      </c>
      <c r="D85" s="13" t="s">
        <v>5</v>
      </c>
      <c r="E85" s="34">
        <v>0</v>
      </c>
      <c r="F85" s="18">
        <f t="shared" si="2"/>
        <v>0</v>
      </c>
      <c r="G85" s="21"/>
    </row>
    <row r="86" spans="1:7" s="4" customFormat="1" x14ac:dyDescent="0.25">
      <c r="A86" s="10">
        <v>9</v>
      </c>
      <c r="B86" s="6" t="s">
        <v>146</v>
      </c>
      <c r="C86" s="13">
        <v>20</v>
      </c>
      <c r="D86" s="13" t="s">
        <v>5</v>
      </c>
      <c r="E86" s="34">
        <v>0</v>
      </c>
      <c r="F86" s="18">
        <f t="shared" si="2"/>
        <v>0</v>
      </c>
      <c r="G86" s="21"/>
    </row>
    <row r="87" spans="1:7" s="4" customFormat="1" x14ac:dyDescent="0.25">
      <c r="A87" s="10">
        <v>10</v>
      </c>
      <c r="B87" s="6" t="s">
        <v>51</v>
      </c>
      <c r="C87" s="13">
        <v>20</v>
      </c>
      <c r="D87" s="13" t="s">
        <v>5</v>
      </c>
      <c r="E87" s="34">
        <v>0</v>
      </c>
      <c r="F87" s="18">
        <f t="shared" si="2"/>
        <v>0</v>
      </c>
      <c r="G87" s="21"/>
    </row>
    <row r="88" spans="1:7" s="4" customFormat="1" x14ac:dyDescent="0.25">
      <c r="A88" s="10">
        <v>11</v>
      </c>
      <c r="B88" s="6" t="s">
        <v>52</v>
      </c>
      <c r="C88" s="13">
        <v>25</v>
      </c>
      <c r="D88" s="13" t="s">
        <v>5</v>
      </c>
      <c r="E88" s="34">
        <v>0</v>
      </c>
      <c r="F88" s="18">
        <f t="shared" si="2"/>
        <v>0</v>
      </c>
      <c r="G88" s="21"/>
    </row>
    <row r="89" spans="1:7" s="4" customFormat="1" x14ac:dyDescent="0.25">
      <c r="A89" s="10">
        <v>12</v>
      </c>
      <c r="B89" s="6" t="s">
        <v>53</v>
      </c>
      <c r="C89" s="13">
        <v>25</v>
      </c>
      <c r="D89" s="13" t="s">
        <v>5</v>
      </c>
      <c r="E89" s="34">
        <v>0</v>
      </c>
      <c r="F89" s="18">
        <f t="shared" si="2"/>
        <v>0</v>
      </c>
      <c r="G89" s="21"/>
    </row>
    <row r="90" spans="1:7" s="4" customFormat="1" ht="45" x14ac:dyDescent="0.25">
      <c r="A90" s="10">
        <v>13</v>
      </c>
      <c r="B90" s="6" t="s">
        <v>54</v>
      </c>
      <c r="C90" s="13">
        <v>1</v>
      </c>
      <c r="D90" s="13" t="s">
        <v>48</v>
      </c>
      <c r="E90" s="34">
        <v>0</v>
      </c>
      <c r="F90" s="18">
        <f t="shared" si="2"/>
        <v>0</v>
      </c>
      <c r="G90" s="21"/>
    </row>
    <row r="91" spans="1:7" s="4" customFormat="1" x14ac:dyDescent="0.25">
      <c r="A91" s="10">
        <v>14</v>
      </c>
      <c r="B91" s="6" t="s">
        <v>147</v>
      </c>
      <c r="C91" s="13">
        <v>120</v>
      </c>
      <c r="D91" s="13" t="s">
        <v>5</v>
      </c>
      <c r="E91" s="34">
        <v>0</v>
      </c>
      <c r="F91" s="18">
        <f t="shared" si="2"/>
        <v>0</v>
      </c>
      <c r="G91" s="21"/>
    </row>
    <row r="92" spans="1:7" s="4" customFormat="1" ht="30" x14ac:dyDescent="0.25">
      <c r="A92" s="10">
        <v>15</v>
      </c>
      <c r="B92" s="6" t="s">
        <v>148</v>
      </c>
      <c r="C92" s="13">
        <v>120</v>
      </c>
      <c r="D92" s="13" t="s">
        <v>5</v>
      </c>
      <c r="E92" s="34">
        <v>0</v>
      </c>
      <c r="F92" s="18">
        <f t="shared" si="2"/>
        <v>0</v>
      </c>
      <c r="G92" s="21"/>
    </row>
    <row r="93" spans="1:7" s="4" customFormat="1" x14ac:dyDescent="0.25">
      <c r="A93" s="10">
        <v>16</v>
      </c>
      <c r="B93" s="6" t="s">
        <v>55</v>
      </c>
      <c r="C93" s="13">
        <v>1</v>
      </c>
      <c r="D93" s="13" t="s">
        <v>48</v>
      </c>
      <c r="E93" s="34">
        <v>0</v>
      </c>
      <c r="F93" s="18">
        <f t="shared" si="2"/>
        <v>0</v>
      </c>
      <c r="G93" s="21"/>
    </row>
    <row r="94" spans="1:7" s="4" customFormat="1" x14ac:dyDescent="0.25">
      <c r="A94" s="10">
        <v>17</v>
      </c>
      <c r="B94" s="6" t="s">
        <v>56</v>
      </c>
      <c r="C94" s="13">
        <v>1</v>
      </c>
      <c r="D94" s="13" t="s">
        <v>48</v>
      </c>
      <c r="E94" s="34">
        <v>0</v>
      </c>
      <c r="F94" s="18">
        <f t="shared" si="2"/>
        <v>0</v>
      </c>
      <c r="G94" s="21"/>
    </row>
    <row r="95" spans="1:7" s="4" customFormat="1" x14ac:dyDescent="0.25">
      <c r="A95" s="10">
        <v>18</v>
      </c>
      <c r="B95" s="6" t="s">
        <v>57</v>
      </c>
      <c r="C95" s="13">
        <v>2</v>
      </c>
      <c r="D95" s="13" t="s">
        <v>48</v>
      </c>
      <c r="E95" s="34">
        <v>0</v>
      </c>
      <c r="F95" s="18">
        <f t="shared" si="2"/>
        <v>0</v>
      </c>
      <c r="G95" s="21"/>
    </row>
    <row r="96" spans="1:7" s="4" customFormat="1" x14ac:dyDescent="0.25">
      <c r="A96" s="10">
        <v>19</v>
      </c>
      <c r="B96" s="6" t="s">
        <v>58</v>
      </c>
      <c r="C96" s="13">
        <v>1</v>
      </c>
      <c r="D96" s="13" t="s">
        <v>48</v>
      </c>
      <c r="E96" s="34">
        <v>0</v>
      </c>
      <c r="F96" s="18">
        <f t="shared" si="2"/>
        <v>0</v>
      </c>
      <c r="G96" s="21"/>
    </row>
    <row r="97" spans="1:7" s="4" customFormat="1" x14ac:dyDescent="0.25">
      <c r="A97" s="10">
        <v>20</v>
      </c>
      <c r="B97" s="6" t="s">
        <v>59</v>
      </c>
      <c r="C97" s="13">
        <v>2</v>
      </c>
      <c r="D97" s="13" t="s">
        <v>48</v>
      </c>
      <c r="E97" s="34">
        <v>0</v>
      </c>
      <c r="F97" s="18">
        <f t="shared" si="2"/>
        <v>0</v>
      </c>
      <c r="G97" s="21"/>
    </row>
    <row r="98" spans="1:7" s="4" customFormat="1" ht="30" x14ac:dyDescent="0.25">
      <c r="A98" s="10">
        <v>21</v>
      </c>
      <c r="B98" s="6" t="s">
        <v>60</v>
      </c>
      <c r="C98" s="13">
        <v>1</v>
      </c>
      <c r="D98" s="13" t="s">
        <v>61</v>
      </c>
      <c r="E98" s="34">
        <v>0</v>
      </c>
      <c r="F98" s="18">
        <f t="shared" si="2"/>
        <v>0</v>
      </c>
      <c r="G98" s="21"/>
    </row>
    <row r="99" spans="1:7" s="4" customFormat="1" ht="45" x14ac:dyDescent="0.25">
      <c r="A99" s="10">
        <v>22</v>
      </c>
      <c r="B99" s="6" t="s">
        <v>190</v>
      </c>
      <c r="C99" s="13">
        <v>1</v>
      </c>
      <c r="D99" s="13" t="s">
        <v>189</v>
      </c>
      <c r="E99" s="34">
        <v>0</v>
      </c>
      <c r="F99" s="18">
        <f t="shared" ref="F99" si="3">C99*E99</f>
        <v>0</v>
      </c>
      <c r="G99" s="21"/>
    </row>
    <row r="100" spans="1:7" s="4" customFormat="1" x14ac:dyDescent="0.25">
      <c r="A100" s="10">
        <v>23</v>
      </c>
      <c r="B100" s="6" t="s">
        <v>62</v>
      </c>
      <c r="C100" s="13">
        <v>1</v>
      </c>
      <c r="D100" s="13" t="s">
        <v>2</v>
      </c>
      <c r="E100" s="34">
        <v>0</v>
      </c>
      <c r="F100" s="18">
        <f t="shared" si="2"/>
        <v>0</v>
      </c>
      <c r="G100" s="21"/>
    </row>
    <row r="101" spans="1:7" s="4" customFormat="1" x14ac:dyDescent="0.25">
      <c r="A101" s="10">
        <v>24</v>
      </c>
      <c r="B101" s="6" t="s">
        <v>63</v>
      </c>
      <c r="C101" s="13">
        <v>1</v>
      </c>
      <c r="D101" s="13" t="s">
        <v>2</v>
      </c>
      <c r="E101" s="34">
        <v>0</v>
      </c>
      <c r="F101" s="18">
        <f t="shared" si="2"/>
        <v>0</v>
      </c>
      <c r="G101" s="21"/>
    </row>
    <row r="102" spans="1:7" s="4" customFormat="1" ht="45" x14ac:dyDescent="0.25">
      <c r="A102" s="10">
        <v>25</v>
      </c>
      <c r="B102" s="6" t="s">
        <v>64</v>
      </c>
      <c r="C102" s="13">
        <v>1</v>
      </c>
      <c r="D102" s="13" t="s">
        <v>2</v>
      </c>
      <c r="E102" s="34">
        <v>0</v>
      </c>
      <c r="F102" s="18">
        <f t="shared" si="2"/>
        <v>0</v>
      </c>
      <c r="G102" s="21"/>
    </row>
    <row r="103" spans="1:7" s="4" customFormat="1" ht="21.6" customHeight="1" x14ac:dyDescent="0.25">
      <c r="A103" s="9"/>
      <c r="B103" s="5" t="s">
        <v>17</v>
      </c>
      <c r="C103" s="9"/>
      <c r="D103" s="19"/>
      <c r="E103" s="34"/>
      <c r="F103" s="20">
        <f>SUM(F78:F102)</f>
        <v>0</v>
      </c>
      <c r="G103" s="21"/>
    </row>
    <row r="104" spans="1:7" s="4" customFormat="1" ht="29.45" customHeight="1" x14ac:dyDescent="0.25">
      <c r="A104" s="37" t="s">
        <v>65</v>
      </c>
      <c r="B104" s="50" t="s">
        <v>149</v>
      </c>
      <c r="C104" s="51"/>
      <c r="D104" s="51"/>
      <c r="E104" s="51"/>
      <c r="F104" s="52"/>
      <c r="G104" s="21"/>
    </row>
    <row r="105" spans="1:7" s="2" customFormat="1" ht="30" x14ac:dyDescent="0.25">
      <c r="A105" s="10">
        <v>1</v>
      </c>
      <c r="B105" s="6" t="s">
        <v>150</v>
      </c>
      <c r="C105" s="10">
        <v>1.5</v>
      </c>
      <c r="D105" s="17" t="s">
        <v>5</v>
      </c>
      <c r="E105" s="34">
        <v>0</v>
      </c>
      <c r="F105" s="18">
        <f t="shared" si="1"/>
        <v>0</v>
      </c>
      <c r="G105" s="12"/>
    </row>
    <row r="106" spans="1:7" s="2" customFormat="1" ht="30" x14ac:dyDescent="0.25">
      <c r="A106" s="10">
        <v>2</v>
      </c>
      <c r="B106" s="6" t="s">
        <v>151</v>
      </c>
      <c r="C106" s="10">
        <v>12</v>
      </c>
      <c r="D106" s="17" t="s">
        <v>37</v>
      </c>
      <c r="E106" s="34">
        <v>0</v>
      </c>
      <c r="F106" s="18">
        <f t="shared" si="1"/>
        <v>0</v>
      </c>
      <c r="G106" s="12"/>
    </row>
    <row r="107" spans="1:7" s="2" customFormat="1" ht="30" x14ac:dyDescent="0.25">
      <c r="A107" s="10">
        <v>3</v>
      </c>
      <c r="B107" s="6" t="s">
        <v>152</v>
      </c>
      <c r="C107" s="10">
        <v>15</v>
      </c>
      <c r="D107" s="17" t="s">
        <v>37</v>
      </c>
      <c r="E107" s="34">
        <v>0</v>
      </c>
      <c r="F107" s="18">
        <f t="shared" si="1"/>
        <v>0</v>
      </c>
      <c r="G107" s="12"/>
    </row>
    <row r="108" spans="1:7" s="2" customFormat="1" ht="30" x14ac:dyDescent="0.25">
      <c r="A108" s="10">
        <v>4</v>
      </c>
      <c r="B108" s="6" t="s">
        <v>153</v>
      </c>
      <c r="C108" s="10">
        <v>4</v>
      </c>
      <c r="D108" s="17" t="s">
        <v>37</v>
      </c>
      <c r="E108" s="34">
        <v>0</v>
      </c>
      <c r="F108" s="18">
        <f t="shared" si="1"/>
        <v>0</v>
      </c>
      <c r="G108" s="12"/>
    </row>
    <row r="109" spans="1:7" s="2" customFormat="1" ht="30" x14ac:dyDescent="0.25">
      <c r="A109" s="10">
        <v>5</v>
      </c>
      <c r="B109" s="6" t="s">
        <v>154</v>
      </c>
      <c r="C109" s="10">
        <v>4</v>
      </c>
      <c r="D109" s="17" t="s">
        <v>37</v>
      </c>
      <c r="E109" s="34">
        <v>0</v>
      </c>
      <c r="F109" s="18">
        <f t="shared" si="1"/>
        <v>0</v>
      </c>
      <c r="G109" s="12"/>
    </row>
    <row r="110" spans="1:7" s="2" customFormat="1" ht="30" x14ac:dyDescent="0.25">
      <c r="A110" s="10">
        <v>6</v>
      </c>
      <c r="B110" s="6" t="s">
        <v>66</v>
      </c>
      <c r="C110" s="10">
        <v>4</v>
      </c>
      <c r="D110" s="17" t="s">
        <v>37</v>
      </c>
      <c r="E110" s="34">
        <v>0</v>
      </c>
      <c r="F110" s="18">
        <f t="shared" si="1"/>
        <v>0</v>
      </c>
      <c r="G110" s="12"/>
    </row>
    <row r="111" spans="1:7" s="2" customFormat="1" x14ac:dyDescent="0.25">
      <c r="A111" s="10">
        <v>7</v>
      </c>
      <c r="B111" s="6" t="s">
        <v>67</v>
      </c>
      <c r="C111" s="10">
        <v>1</v>
      </c>
      <c r="D111" s="17" t="s">
        <v>37</v>
      </c>
      <c r="E111" s="34">
        <v>0</v>
      </c>
      <c r="F111" s="18">
        <f t="shared" si="1"/>
        <v>0</v>
      </c>
      <c r="G111" s="12"/>
    </row>
    <row r="112" spans="1:7" s="2" customFormat="1" ht="30" x14ac:dyDescent="0.25">
      <c r="A112" s="10">
        <v>8</v>
      </c>
      <c r="B112" s="6" t="s">
        <v>155</v>
      </c>
      <c r="C112" s="10">
        <v>3</v>
      </c>
      <c r="D112" s="17" t="s">
        <v>37</v>
      </c>
      <c r="E112" s="34">
        <v>0</v>
      </c>
      <c r="F112" s="18">
        <f t="shared" si="1"/>
        <v>0</v>
      </c>
      <c r="G112" s="12"/>
    </row>
    <row r="113" spans="1:7" s="4" customFormat="1" ht="22.5" customHeight="1" x14ac:dyDescent="0.25">
      <c r="A113" s="9"/>
      <c r="B113" s="5" t="s">
        <v>17</v>
      </c>
      <c r="C113" s="9"/>
      <c r="D113" s="19"/>
      <c r="E113" s="34"/>
      <c r="F113" s="20">
        <f>SUM(F105:F112)</f>
        <v>0</v>
      </c>
      <c r="G113" s="21"/>
    </row>
    <row r="114" spans="1:7" s="2" customFormat="1" ht="30.95" customHeight="1" x14ac:dyDescent="0.25">
      <c r="A114" s="38" t="s">
        <v>156</v>
      </c>
      <c r="B114" s="50" t="s">
        <v>157</v>
      </c>
      <c r="C114" s="51"/>
      <c r="D114" s="51"/>
      <c r="E114" s="51"/>
      <c r="F114" s="52"/>
      <c r="G114" s="12"/>
    </row>
    <row r="115" spans="1:7" s="2" customFormat="1" ht="30" x14ac:dyDescent="0.25">
      <c r="A115" s="10">
        <v>1</v>
      </c>
      <c r="B115" s="6" t="s">
        <v>158</v>
      </c>
      <c r="C115" s="10">
        <v>0.85</v>
      </c>
      <c r="D115" s="17" t="s">
        <v>7</v>
      </c>
      <c r="E115" s="34">
        <v>0</v>
      </c>
      <c r="F115" s="18">
        <f t="shared" si="1"/>
        <v>0</v>
      </c>
      <c r="G115" s="12"/>
    </row>
    <row r="116" spans="1:7" s="2" customFormat="1" ht="30" x14ac:dyDescent="0.25">
      <c r="A116" s="10">
        <v>2</v>
      </c>
      <c r="B116" s="6" t="s">
        <v>159</v>
      </c>
      <c r="C116" s="10">
        <v>20</v>
      </c>
      <c r="D116" s="17" t="s">
        <v>5</v>
      </c>
      <c r="E116" s="34">
        <v>0</v>
      </c>
      <c r="F116" s="18">
        <f t="shared" si="1"/>
        <v>0</v>
      </c>
      <c r="G116" s="12"/>
    </row>
    <row r="117" spans="1:7" s="2" customFormat="1" x14ac:dyDescent="0.25">
      <c r="A117" s="10">
        <v>3</v>
      </c>
      <c r="B117" s="6" t="s">
        <v>160</v>
      </c>
      <c r="C117" s="10">
        <v>270</v>
      </c>
      <c r="D117" s="17" t="s">
        <v>5</v>
      </c>
      <c r="E117" s="34">
        <v>0</v>
      </c>
      <c r="F117" s="18">
        <f t="shared" si="1"/>
        <v>0</v>
      </c>
      <c r="G117" s="12"/>
    </row>
    <row r="118" spans="1:7" s="2" customFormat="1" ht="45" x14ac:dyDescent="0.25">
      <c r="A118" s="10">
        <v>4</v>
      </c>
      <c r="B118" s="6" t="s">
        <v>68</v>
      </c>
      <c r="C118" s="10">
        <v>12</v>
      </c>
      <c r="D118" s="17" t="s">
        <v>5</v>
      </c>
      <c r="E118" s="34">
        <v>0</v>
      </c>
      <c r="F118" s="18">
        <f t="shared" si="1"/>
        <v>0</v>
      </c>
      <c r="G118" s="12"/>
    </row>
    <row r="119" spans="1:7" s="2" customFormat="1" ht="45" x14ac:dyDescent="0.25">
      <c r="A119" s="10">
        <v>5</v>
      </c>
      <c r="B119" s="6" t="s">
        <v>161</v>
      </c>
      <c r="C119" s="10">
        <v>0.64800000000000002</v>
      </c>
      <c r="D119" s="17" t="s">
        <v>7</v>
      </c>
      <c r="E119" s="34">
        <v>0</v>
      </c>
      <c r="F119" s="18">
        <f t="shared" si="1"/>
        <v>0</v>
      </c>
      <c r="G119" s="12"/>
    </row>
    <row r="120" spans="1:7" s="2" customFormat="1" ht="60" x14ac:dyDescent="0.25">
      <c r="A120" s="10">
        <v>6</v>
      </c>
      <c r="B120" s="6" t="s">
        <v>188</v>
      </c>
      <c r="C120" s="10">
        <v>20</v>
      </c>
      <c r="D120" s="17" t="s">
        <v>37</v>
      </c>
      <c r="E120" s="34">
        <v>0</v>
      </c>
      <c r="F120" s="18">
        <f t="shared" si="1"/>
        <v>0</v>
      </c>
      <c r="G120" s="12"/>
    </row>
    <row r="121" spans="1:7" s="2" customFormat="1" ht="45" x14ac:dyDescent="0.25">
      <c r="A121" s="10">
        <v>7</v>
      </c>
      <c r="B121" s="6" t="s">
        <v>179</v>
      </c>
      <c r="C121" s="10">
        <v>1</v>
      </c>
      <c r="D121" s="17" t="s">
        <v>27</v>
      </c>
      <c r="E121" s="34">
        <v>0</v>
      </c>
      <c r="F121" s="18">
        <f t="shared" si="1"/>
        <v>0</v>
      </c>
      <c r="G121" s="12"/>
    </row>
    <row r="122" spans="1:7" s="4" customFormat="1" ht="22.5" customHeight="1" x14ac:dyDescent="0.25">
      <c r="A122" s="9"/>
      <c r="B122" s="5" t="s">
        <v>112</v>
      </c>
      <c r="C122" s="9"/>
      <c r="D122" s="19"/>
      <c r="E122" s="34"/>
      <c r="F122" s="20">
        <f>SUM(F115:F121)</f>
        <v>0</v>
      </c>
      <c r="G122" s="21"/>
    </row>
    <row r="123" spans="1:7" s="4" customFormat="1" ht="36.6" customHeight="1" x14ac:dyDescent="0.25">
      <c r="A123" s="37" t="s">
        <v>162</v>
      </c>
      <c r="B123" s="50" t="s">
        <v>163</v>
      </c>
      <c r="C123" s="51"/>
      <c r="D123" s="51"/>
      <c r="E123" s="51"/>
      <c r="F123" s="52"/>
      <c r="G123" s="21"/>
    </row>
    <row r="124" spans="1:7" s="2" customFormat="1" ht="30" x14ac:dyDescent="0.25">
      <c r="A124" s="10">
        <v>1</v>
      </c>
      <c r="B124" s="6" t="s">
        <v>164</v>
      </c>
      <c r="C124" s="10">
        <v>16.45</v>
      </c>
      <c r="D124" s="17" t="s">
        <v>14</v>
      </c>
      <c r="E124" s="34">
        <v>0</v>
      </c>
      <c r="F124" s="18">
        <f t="shared" ref="F124:F132" si="4">C124*E124</f>
        <v>0</v>
      </c>
      <c r="G124" s="12"/>
    </row>
    <row r="125" spans="1:7" s="2" customFormat="1" ht="30" x14ac:dyDescent="0.25">
      <c r="A125" s="10">
        <v>2</v>
      </c>
      <c r="B125" s="6" t="s">
        <v>69</v>
      </c>
      <c r="C125" s="10">
        <v>1.83</v>
      </c>
      <c r="D125" s="17" t="s">
        <v>7</v>
      </c>
      <c r="E125" s="34">
        <v>0</v>
      </c>
      <c r="F125" s="18">
        <f t="shared" si="4"/>
        <v>0</v>
      </c>
      <c r="G125" s="12"/>
    </row>
    <row r="126" spans="1:7" s="2" customFormat="1" ht="60" x14ac:dyDescent="0.25">
      <c r="A126" s="10">
        <v>3</v>
      </c>
      <c r="B126" s="6" t="s">
        <v>181</v>
      </c>
      <c r="C126" s="10">
        <v>24</v>
      </c>
      <c r="D126" s="17" t="s">
        <v>70</v>
      </c>
      <c r="E126" s="34">
        <v>0</v>
      </c>
      <c r="F126" s="18">
        <f t="shared" si="4"/>
        <v>0</v>
      </c>
      <c r="G126" s="12"/>
    </row>
    <row r="127" spans="1:7" s="2" customFormat="1" ht="45" x14ac:dyDescent="0.25">
      <c r="A127" s="10">
        <v>4</v>
      </c>
      <c r="B127" s="29" t="s">
        <v>180</v>
      </c>
      <c r="C127" s="10">
        <v>127.2</v>
      </c>
      <c r="D127" s="17" t="s">
        <v>14</v>
      </c>
      <c r="E127" s="34">
        <v>0</v>
      </c>
      <c r="F127" s="18">
        <f t="shared" si="4"/>
        <v>0</v>
      </c>
      <c r="G127" s="12"/>
    </row>
    <row r="128" spans="1:7" s="2" customFormat="1" ht="30" x14ac:dyDescent="0.25">
      <c r="A128" s="10">
        <v>5</v>
      </c>
      <c r="B128" s="6" t="s">
        <v>165</v>
      </c>
      <c r="C128" s="10">
        <v>1</v>
      </c>
      <c r="D128" s="17" t="s">
        <v>37</v>
      </c>
      <c r="E128" s="34">
        <v>0</v>
      </c>
      <c r="F128" s="18">
        <f t="shared" si="4"/>
        <v>0</v>
      </c>
      <c r="G128" s="12"/>
    </row>
    <row r="129" spans="1:7" s="2" customFormat="1" ht="45" x14ac:dyDescent="0.25">
      <c r="A129" s="10">
        <v>6</v>
      </c>
      <c r="B129" s="6" t="s">
        <v>176</v>
      </c>
      <c r="C129" s="10">
        <v>159</v>
      </c>
      <c r="D129" s="10" t="s">
        <v>14</v>
      </c>
      <c r="E129" s="34">
        <v>0</v>
      </c>
      <c r="F129" s="23">
        <f t="shared" si="4"/>
        <v>0</v>
      </c>
      <c r="G129" s="12"/>
    </row>
    <row r="130" spans="1:7" s="2" customFormat="1" ht="30" x14ac:dyDescent="0.25">
      <c r="A130" s="10">
        <v>7</v>
      </c>
      <c r="B130" s="24" t="s">
        <v>166</v>
      </c>
      <c r="C130" s="25">
        <v>47.7</v>
      </c>
      <c r="D130" s="16" t="s">
        <v>14</v>
      </c>
      <c r="E130" s="34">
        <v>0</v>
      </c>
      <c r="F130" s="18">
        <f t="shared" si="4"/>
        <v>0</v>
      </c>
      <c r="G130" s="12"/>
    </row>
    <row r="131" spans="1:7" s="2" customFormat="1" ht="30" x14ac:dyDescent="0.25">
      <c r="A131" s="10">
        <v>8</v>
      </c>
      <c r="B131" s="24" t="s">
        <v>167</v>
      </c>
      <c r="C131" s="25">
        <v>63.6</v>
      </c>
      <c r="D131" s="16" t="s">
        <v>14</v>
      </c>
      <c r="E131" s="34">
        <v>0</v>
      </c>
      <c r="F131" s="18">
        <f t="shared" si="4"/>
        <v>0</v>
      </c>
      <c r="G131" s="12"/>
    </row>
    <row r="132" spans="1:7" s="2" customFormat="1" ht="30" x14ac:dyDescent="0.25">
      <c r="A132" s="10">
        <v>9</v>
      </c>
      <c r="B132" s="24" t="s">
        <v>187</v>
      </c>
      <c r="C132" s="25">
        <v>15</v>
      </c>
      <c r="D132" s="17" t="s">
        <v>7</v>
      </c>
      <c r="E132" s="34">
        <v>0</v>
      </c>
      <c r="F132" s="18">
        <f t="shared" si="4"/>
        <v>0</v>
      </c>
      <c r="G132" s="12"/>
    </row>
    <row r="133" spans="1:7" s="4" customFormat="1" ht="21.95" customHeight="1" x14ac:dyDescent="0.25">
      <c r="A133" s="9"/>
      <c r="B133" s="26" t="s">
        <v>112</v>
      </c>
      <c r="C133" s="27"/>
      <c r="D133" s="11"/>
      <c r="E133" s="34"/>
      <c r="F133" s="20">
        <f>SUM(F124:F132)</f>
        <v>0</v>
      </c>
      <c r="G133" s="21"/>
    </row>
    <row r="134" spans="1:7" s="4" customFormat="1" ht="26.45" customHeight="1" x14ac:dyDescent="0.25">
      <c r="A134" s="38" t="s">
        <v>72</v>
      </c>
      <c r="B134" s="40" t="s">
        <v>168</v>
      </c>
      <c r="C134" s="41"/>
      <c r="D134" s="41"/>
      <c r="E134" s="41"/>
      <c r="F134" s="42"/>
      <c r="G134" s="21"/>
    </row>
    <row r="135" spans="1:7" s="4" customFormat="1" ht="30" x14ac:dyDescent="0.25">
      <c r="A135" s="10">
        <v>1</v>
      </c>
      <c r="B135" s="24" t="s">
        <v>73</v>
      </c>
      <c r="C135" s="25">
        <f>13*3</f>
        <v>39</v>
      </c>
      <c r="D135" s="16" t="s">
        <v>14</v>
      </c>
      <c r="E135" s="34">
        <v>0</v>
      </c>
      <c r="F135" s="18">
        <f>C135*E135</f>
        <v>0</v>
      </c>
      <c r="G135" s="21"/>
    </row>
    <row r="136" spans="1:7" s="4" customFormat="1" ht="30" x14ac:dyDescent="0.25">
      <c r="A136" s="10">
        <v>2</v>
      </c>
      <c r="B136" s="24" t="s">
        <v>74</v>
      </c>
      <c r="C136" s="25">
        <f>2.8*3</f>
        <v>8.3999999999999986</v>
      </c>
      <c r="D136" s="16" t="s">
        <v>7</v>
      </c>
      <c r="E136" s="34">
        <v>0</v>
      </c>
      <c r="F136" s="18">
        <f t="shared" ref="F136:F140" si="5">C136*E136</f>
        <v>0</v>
      </c>
      <c r="G136" s="21"/>
    </row>
    <row r="137" spans="1:7" s="4" customFormat="1" ht="45" x14ac:dyDescent="0.25">
      <c r="A137" s="10">
        <v>3</v>
      </c>
      <c r="B137" s="24" t="s">
        <v>75</v>
      </c>
      <c r="C137" s="25">
        <f>1.87*3</f>
        <v>5.61</v>
      </c>
      <c r="D137" s="16" t="s">
        <v>7</v>
      </c>
      <c r="E137" s="34">
        <v>0</v>
      </c>
      <c r="F137" s="18">
        <f t="shared" si="5"/>
        <v>0</v>
      </c>
      <c r="G137" s="21"/>
    </row>
    <row r="138" spans="1:7" s="4" customFormat="1" x14ac:dyDescent="0.25">
      <c r="A138" s="10">
        <v>4</v>
      </c>
      <c r="B138" s="24" t="s">
        <v>76</v>
      </c>
      <c r="C138" s="25">
        <f>0.93*3</f>
        <v>2.79</v>
      </c>
      <c r="D138" s="16" t="s">
        <v>7</v>
      </c>
      <c r="E138" s="34">
        <v>0</v>
      </c>
      <c r="F138" s="18">
        <f t="shared" si="5"/>
        <v>0</v>
      </c>
      <c r="G138" s="21"/>
    </row>
    <row r="139" spans="1:7" s="4" customFormat="1" ht="30" x14ac:dyDescent="0.25">
      <c r="A139" s="10">
        <v>5</v>
      </c>
      <c r="B139" s="24" t="s">
        <v>77</v>
      </c>
      <c r="C139" s="25">
        <f>17.85*3</f>
        <v>53.550000000000004</v>
      </c>
      <c r="D139" s="16" t="s">
        <v>7</v>
      </c>
      <c r="E139" s="34">
        <v>0</v>
      </c>
      <c r="F139" s="18">
        <f t="shared" si="5"/>
        <v>0</v>
      </c>
      <c r="G139" s="21"/>
    </row>
    <row r="140" spans="1:7" s="4" customFormat="1" x14ac:dyDescent="0.25">
      <c r="A140" s="10">
        <v>6</v>
      </c>
      <c r="B140" s="24" t="s">
        <v>78</v>
      </c>
      <c r="C140" s="25">
        <f>4.9*3</f>
        <v>14.700000000000001</v>
      </c>
      <c r="D140" s="16" t="s">
        <v>7</v>
      </c>
      <c r="E140" s="34">
        <v>0</v>
      </c>
      <c r="F140" s="18">
        <f t="shared" si="5"/>
        <v>0</v>
      </c>
      <c r="G140" s="21"/>
    </row>
    <row r="141" spans="1:7" s="4" customFormat="1" ht="16.5" customHeight="1" x14ac:dyDescent="0.25">
      <c r="A141" s="9"/>
      <c r="B141" s="26" t="s">
        <v>17</v>
      </c>
      <c r="C141" s="27"/>
      <c r="D141" s="11"/>
      <c r="E141" s="34"/>
      <c r="F141" s="20">
        <f>SUM(F135:F140)</f>
        <v>0</v>
      </c>
      <c r="G141" s="21"/>
    </row>
    <row r="142" spans="1:7" s="4" customFormat="1" ht="30" customHeight="1" x14ac:dyDescent="0.25">
      <c r="A142" s="37" t="s">
        <v>79</v>
      </c>
      <c r="B142" s="40" t="s">
        <v>19</v>
      </c>
      <c r="C142" s="41"/>
      <c r="D142" s="41"/>
      <c r="E142" s="41"/>
      <c r="F142" s="42"/>
      <c r="G142" s="21"/>
    </row>
    <row r="143" spans="1:7" s="4" customFormat="1" ht="45" x14ac:dyDescent="0.25">
      <c r="A143" s="10">
        <v>1</v>
      </c>
      <c r="B143" s="24" t="s">
        <v>80</v>
      </c>
      <c r="C143" s="25">
        <f>(0.74+0.046)*3</f>
        <v>2.3580000000000001</v>
      </c>
      <c r="D143" s="16" t="s">
        <v>7</v>
      </c>
      <c r="E143" s="34">
        <v>0</v>
      </c>
      <c r="F143" s="18">
        <f>C143*E143</f>
        <v>0</v>
      </c>
      <c r="G143" s="21"/>
    </row>
    <row r="144" spans="1:7" s="4" customFormat="1" x14ac:dyDescent="0.25">
      <c r="A144" s="10">
        <v>2</v>
      </c>
      <c r="B144" s="24" t="s">
        <v>81</v>
      </c>
      <c r="C144" s="25">
        <f>0.1*3</f>
        <v>0.30000000000000004</v>
      </c>
      <c r="D144" s="16" t="s">
        <v>7</v>
      </c>
      <c r="E144" s="34">
        <v>0</v>
      </c>
      <c r="F144" s="18">
        <f>C144*E144</f>
        <v>0</v>
      </c>
      <c r="G144" s="21"/>
    </row>
    <row r="145" spans="1:7" s="4" customFormat="1" x14ac:dyDescent="0.25">
      <c r="A145" s="10">
        <v>3</v>
      </c>
      <c r="B145" s="24" t="s">
        <v>82</v>
      </c>
      <c r="C145" s="25">
        <f>(8.13+3.12)*3</f>
        <v>33.75</v>
      </c>
      <c r="D145" s="16" t="s">
        <v>14</v>
      </c>
      <c r="E145" s="34">
        <v>0</v>
      </c>
      <c r="F145" s="18">
        <f t="shared" ref="F145:F147" si="6">C145*E145</f>
        <v>0</v>
      </c>
      <c r="G145" s="21"/>
    </row>
    <row r="146" spans="1:7" s="4" customFormat="1" x14ac:dyDescent="0.25">
      <c r="A146" s="10">
        <v>4</v>
      </c>
      <c r="B146" s="24" t="s">
        <v>83</v>
      </c>
      <c r="C146" s="25">
        <f>5.66*3</f>
        <v>16.98</v>
      </c>
      <c r="D146" s="16" t="s">
        <v>14</v>
      </c>
      <c r="E146" s="34">
        <v>0</v>
      </c>
      <c r="F146" s="18">
        <f t="shared" si="6"/>
        <v>0</v>
      </c>
      <c r="G146" s="21"/>
    </row>
    <row r="147" spans="1:7" s="4" customFormat="1" ht="30" x14ac:dyDescent="0.25">
      <c r="A147" s="10">
        <v>5</v>
      </c>
      <c r="B147" s="24" t="s">
        <v>84</v>
      </c>
      <c r="C147" s="25">
        <f>0.26*3</f>
        <v>0.78</v>
      </c>
      <c r="D147" s="16" t="s">
        <v>7</v>
      </c>
      <c r="E147" s="34">
        <v>0</v>
      </c>
      <c r="F147" s="18">
        <f t="shared" si="6"/>
        <v>0</v>
      </c>
      <c r="G147" s="21"/>
    </row>
    <row r="148" spans="1:7" s="4" customFormat="1" ht="18.600000000000001" customHeight="1" x14ac:dyDescent="0.25">
      <c r="A148" s="9"/>
      <c r="B148" s="26" t="s">
        <v>17</v>
      </c>
      <c r="C148" s="27"/>
      <c r="D148" s="11"/>
      <c r="E148" s="34"/>
      <c r="F148" s="20">
        <f>SUM(F143:F147)</f>
        <v>0</v>
      </c>
      <c r="G148" s="21"/>
    </row>
    <row r="149" spans="1:7" s="4" customFormat="1" ht="33.6" customHeight="1" x14ac:dyDescent="0.25">
      <c r="A149" s="37" t="s">
        <v>85</v>
      </c>
      <c r="B149" s="40" t="s">
        <v>191</v>
      </c>
      <c r="C149" s="41"/>
      <c r="D149" s="41"/>
      <c r="E149" s="41"/>
      <c r="F149" s="42"/>
      <c r="G149" s="21"/>
    </row>
    <row r="150" spans="1:7" s="4" customFormat="1" x14ac:dyDescent="0.25">
      <c r="A150" s="10">
        <v>1</v>
      </c>
      <c r="B150" s="24" t="s">
        <v>86</v>
      </c>
      <c r="C150" s="25">
        <f>37*3</f>
        <v>111</v>
      </c>
      <c r="D150" s="16" t="s">
        <v>24</v>
      </c>
      <c r="E150" s="34">
        <v>0</v>
      </c>
      <c r="F150" s="18">
        <f>C150*E150</f>
        <v>0</v>
      </c>
      <c r="G150" s="21"/>
    </row>
    <row r="151" spans="1:7" s="4" customFormat="1" x14ac:dyDescent="0.25">
      <c r="A151" s="10">
        <v>2</v>
      </c>
      <c r="B151" s="24" t="s">
        <v>28</v>
      </c>
      <c r="C151" s="25">
        <v>3</v>
      </c>
      <c r="D151" s="16" t="s">
        <v>24</v>
      </c>
      <c r="E151" s="34">
        <v>0</v>
      </c>
      <c r="F151" s="18">
        <f>C151*E151</f>
        <v>0</v>
      </c>
      <c r="G151" s="21"/>
    </row>
    <row r="152" spans="1:7" s="4" customFormat="1" ht="17.45" customHeight="1" x14ac:dyDescent="0.25">
      <c r="A152" s="9"/>
      <c r="B152" s="26" t="s">
        <v>17</v>
      </c>
      <c r="C152" s="27"/>
      <c r="D152" s="11"/>
      <c r="E152" s="34"/>
      <c r="F152" s="20">
        <f>SUM(F150:F151)</f>
        <v>0</v>
      </c>
      <c r="G152" s="21"/>
    </row>
    <row r="153" spans="1:7" s="4" customFormat="1" ht="33.6" customHeight="1" x14ac:dyDescent="0.25">
      <c r="A153" s="37" t="s">
        <v>87</v>
      </c>
      <c r="B153" s="40" t="s">
        <v>30</v>
      </c>
      <c r="C153" s="41"/>
      <c r="D153" s="41"/>
      <c r="E153" s="41"/>
      <c r="F153" s="42"/>
      <c r="G153" s="21"/>
    </row>
    <row r="154" spans="1:7" s="4" customFormat="1" x14ac:dyDescent="0.25">
      <c r="A154" s="10">
        <v>1</v>
      </c>
      <c r="B154" s="24" t="s">
        <v>88</v>
      </c>
      <c r="C154" s="25">
        <f>(0.8+4)*3</f>
        <v>14.399999999999999</v>
      </c>
      <c r="D154" s="16" t="s">
        <v>14</v>
      </c>
      <c r="E154" s="34">
        <v>0</v>
      </c>
      <c r="F154" s="18">
        <f>C154*E154</f>
        <v>0</v>
      </c>
      <c r="G154" s="21"/>
    </row>
    <row r="155" spans="1:7" s="4" customFormat="1" x14ac:dyDescent="0.25">
      <c r="A155" s="10">
        <v>2</v>
      </c>
      <c r="B155" s="24" t="s">
        <v>34</v>
      </c>
      <c r="C155" s="25">
        <v>3</v>
      </c>
      <c r="D155" s="16" t="s">
        <v>35</v>
      </c>
      <c r="E155" s="34">
        <v>0</v>
      </c>
      <c r="F155" s="18">
        <f>C155*E155</f>
        <v>0</v>
      </c>
      <c r="G155" s="21"/>
    </row>
    <row r="156" spans="1:7" s="4" customFormat="1" x14ac:dyDescent="0.25">
      <c r="A156" s="9"/>
      <c r="B156" s="26" t="s">
        <v>17</v>
      </c>
      <c r="C156" s="27"/>
      <c r="D156" s="11"/>
      <c r="E156" s="34"/>
      <c r="F156" s="20">
        <f>SUM(F154:F155)</f>
        <v>0</v>
      </c>
      <c r="G156" s="21"/>
    </row>
    <row r="157" spans="1:7" s="4" customFormat="1" ht="35.1" customHeight="1" x14ac:dyDescent="0.25">
      <c r="A157" s="37" t="s">
        <v>89</v>
      </c>
      <c r="B157" s="40" t="s">
        <v>90</v>
      </c>
      <c r="C157" s="41"/>
      <c r="D157" s="41"/>
      <c r="E157" s="41"/>
      <c r="F157" s="42"/>
      <c r="G157" s="21"/>
    </row>
    <row r="158" spans="1:7" s="4" customFormat="1" ht="60" x14ac:dyDescent="0.25">
      <c r="A158" s="10">
        <v>1</v>
      </c>
      <c r="B158" s="24" t="s">
        <v>177</v>
      </c>
      <c r="C158" s="25">
        <f>(1.45+8.13)*3</f>
        <v>28.740000000000002</v>
      </c>
      <c r="D158" s="16" t="s">
        <v>14</v>
      </c>
      <c r="E158" s="34">
        <v>0</v>
      </c>
      <c r="F158" s="18">
        <f>C158*E158</f>
        <v>0</v>
      </c>
      <c r="G158" s="21"/>
    </row>
    <row r="159" spans="1:7" s="4" customFormat="1" ht="30" x14ac:dyDescent="0.25">
      <c r="A159" s="10">
        <v>2</v>
      </c>
      <c r="B159" s="24" t="s">
        <v>71</v>
      </c>
      <c r="C159" s="25">
        <f>(8.13+3.12)*3</f>
        <v>33.75</v>
      </c>
      <c r="D159" s="16" t="s">
        <v>14</v>
      </c>
      <c r="E159" s="34">
        <v>0</v>
      </c>
      <c r="F159" s="18">
        <f t="shared" ref="F159:F162" si="7">C159*E159</f>
        <v>0</v>
      </c>
      <c r="G159" s="21"/>
    </row>
    <row r="160" spans="1:7" s="4" customFormat="1" ht="60" x14ac:dyDescent="0.25">
      <c r="A160" s="10">
        <v>3</v>
      </c>
      <c r="B160" s="24" t="s">
        <v>91</v>
      </c>
      <c r="C160" s="25">
        <f>14.2*3</f>
        <v>42.599999999999994</v>
      </c>
      <c r="D160" s="16" t="s">
        <v>14</v>
      </c>
      <c r="E160" s="34">
        <v>0</v>
      </c>
      <c r="F160" s="18">
        <f t="shared" si="7"/>
        <v>0</v>
      </c>
      <c r="G160" s="21"/>
    </row>
    <row r="161" spans="1:7" s="4" customFormat="1" x14ac:dyDescent="0.25">
      <c r="A161" s="10">
        <v>4</v>
      </c>
      <c r="B161" s="24" t="s">
        <v>92</v>
      </c>
      <c r="C161" s="25">
        <f>0.31*3</f>
        <v>0.92999999999999994</v>
      </c>
      <c r="D161" s="16" t="s">
        <v>7</v>
      </c>
      <c r="E161" s="34">
        <v>0</v>
      </c>
      <c r="F161" s="18">
        <f t="shared" si="7"/>
        <v>0</v>
      </c>
      <c r="G161" s="21"/>
    </row>
    <row r="162" spans="1:7" s="4" customFormat="1" x14ac:dyDescent="0.25">
      <c r="A162" s="10">
        <v>5</v>
      </c>
      <c r="B162" s="24" t="s">
        <v>93</v>
      </c>
      <c r="C162" s="25">
        <f>1.42*3</f>
        <v>4.26</v>
      </c>
      <c r="D162" s="16" t="s">
        <v>7</v>
      </c>
      <c r="E162" s="34">
        <v>0</v>
      </c>
      <c r="F162" s="18">
        <f t="shared" si="7"/>
        <v>0</v>
      </c>
      <c r="G162" s="21"/>
    </row>
    <row r="163" spans="1:7" s="4" customFormat="1" ht="23.45" customHeight="1" x14ac:dyDescent="0.25">
      <c r="A163" s="9"/>
      <c r="B163" s="26" t="s">
        <v>17</v>
      </c>
      <c r="C163" s="27"/>
      <c r="D163" s="11"/>
      <c r="E163" s="34"/>
      <c r="F163" s="20">
        <f>SUM(F158:F162)</f>
        <v>0</v>
      </c>
      <c r="G163" s="21"/>
    </row>
    <row r="164" spans="1:7" s="4" customFormat="1" ht="39" customHeight="1" x14ac:dyDescent="0.25">
      <c r="A164" s="37" t="s">
        <v>94</v>
      </c>
      <c r="B164" s="40" t="s">
        <v>95</v>
      </c>
      <c r="C164" s="41"/>
      <c r="D164" s="41"/>
      <c r="E164" s="41"/>
      <c r="F164" s="42"/>
      <c r="G164" s="21"/>
    </row>
    <row r="165" spans="1:7" s="4" customFormat="1" x14ac:dyDescent="0.25">
      <c r="A165" s="10">
        <v>1</v>
      </c>
      <c r="B165" s="24" t="s">
        <v>96</v>
      </c>
      <c r="C165" s="25">
        <f>2*3</f>
        <v>6</v>
      </c>
      <c r="D165" s="16" t="s">
        <v>37</v>
      </c>
      <c r="E165" s="34">
        <v>0</v>
      </c>
      <c r="F165" s="18">
        <f>C165*E165</f>
        <v>0</v>
      </c>
      <c r="G165" s="21"/>
    </row>
    <row r="166" spans="1:7" s="4" customFormat="1" ht="30" x14ac:dyDescent="0.25">
      <c r="A166" s="10">
        <v>2</v>
      </c>
      <c r="B166" s="24" t="s">
        <v>97</v>
      </c>
      <c r="C166" s="25">
        <f>6*3</f>
        <v>18</v>
      </c>
      <c r="D166" s="16" t="s">
        <v>37</v>
      </c>
      <c r="E166" s="34">
        <v>0</v>
      </c>
      <c r="F166" s="18">
        <f t="shared" ref="F166:F173" si="8">C166*E166</f>
        <v>0</v>
      </c>
      <c r="G166" s="21"/>
    </row>
    <row r="167" spans="1:7" s="4" customFormat="1" x14ac:dyDescent="0.25">
      <c r="A167" s="10">
        <v>3</v>
      </c>
      <c r="B167" s="30" t="s">
        <v>178</v>
      </c>
      <c r="C167" s="25">
        <f>6*3</f>
        <v>18</v>
      </c>
      <c r="D167" s="16" t="s">
        <v>37</v>
      </c>
      <c r="E167" s="34">
        <v>0</v>
      </c>
      <c r="F167" s="18">
        <f t="shared" si="8"/>
        <v>0</v>
      </c>
      <c r="G167" s="21"/>
    </row>
    <row r="168" spans="1:7" s="4" customFormat="1" x14ac:dyDescent="0.25">
      <c r="A168" s="10">
        <v>4</v>
      </c>
      <c r="B168" s="24" t="s">
        <v>98</v>
      </c>
      <c r="C168" s="25">
        <f>6*3</f>
        <v>18</v>
      </c>
      <c r="D168" s="16" t="s">
        <v>37</v>
      </c>
      <c r="E168" s="34">
        <v>0</v>
      </c>
      <c r="F168" s="18">
        <f t="shared" si="8"/>
        <v>0</v>
      </c>
      <c r="G168" s="21"/>
    </row>
    <row r="169" spans="1:7" s="4" customFormat="1" ht="30" x14ac:dyDescent="0.25">
      <c r="A169" s="10">
        <v>5</v>
      </c>
      <c r="B169" s="24" t="s">
        <v>101</v>
      </c>
      <c r="C169" s="25">
        <f>6*3</f>
        <v>18</v>
      </c>
      <c r="D169" s="16" t="s">
        <v>37</v>
      </c>
      <c r="E169" s="34">
        <v>0</v>
      </c>
      <c r="F169" s="18">
        <f t="shared" si="8"/>
        <v>0</v>
      </c>
      <c r="G169" s="21"/>
    </row>
    <row r="170" spans="1:7" s="4" customFormat="1" x14ac:dyDescent="0.25">
      <c r="A170" s="10">
        <v>6</v>
      </c>
      <c r="B170" s="28" t="s">
        <v>99</v>
      </c>
      <c r="C170" s="25">
        <f>500*3</f>
        <v>1500</v>
      </c>
      <c r="D170" s="16" t="s">
        <v>5</v>
      </c>
      <c r="E170" s="34">
        <v>0</v>
      </c>
      <c r="F170" s="18">
        <f t="shared" si="8"/>
        <v>0</v>
      </c>
      <c r="G170" s="21"/>
    </row>
    <row r="171" spans="1:7" s="4" customFormat="1" x14ac:dyDescent="0.25">
      <c r="A171" s="10">
        <v>7</v>
      </c>
      <c r="B171" s="28" t="s">
        <v>100</v>
      </c>
      <c r="C171" s="25">
        <v>3</v>
      </c>
      <c r="D171" s="16" t="s">
        <v>2</v>
      </c>
      <c r="E171" s="34">
        <v>0</v>
      </c>
      <c r="F171" s="18">
        <f t="shared" si="8"/>
        <v>0</v>
      </c>
      <c r="G171" s="21"/>
    </row>
    <row r="172" spans="1:7" s="4" customFormat="1" ht="30" x14ac:dyDescent="0.25">
      <c r="A172" s="10">
        <v>8</v>
      </c>
      <c r="B172" s="24" t="s">
        <v>102</v>
      </c>
      <c r="C172" s="25">
        <v>6</v>
      </c>
      <c r="D172" s="16" t="s">
        <v>37</v>
      </c>
      <c r="E172" s="34">
        <v>0</v>
      </c>
      <c r="F172" s="18">
        <f t="shared" si="8"/>
        <v>0</v>
      </c>
      <c r="G172" s="21"/>
    </row>
    <row r="173" spans="1:7" s="4" customFormat="1" x14ac:dyDescent="0.25">
      <c r="A173" s="10">
        <v>9</v>
      </c>
      <c r="B173" s="24" t="s">
        <v>103</v>
      </c>
      <c r="C173" s="25">
        <v>3</v>
      </c>
      <c r="D173" s="16" t="s">
        <v>37</v>
      </c>
      <c r="E173" s="34">
        <v>0</v>
      </c>
      <c r="F173" s="18">
        <f t="shared" si="8"/>
        <v>0</v>
      </c>
      <c r="G173" s="21"/>
    </row>
    <row r="174" spans="1:7" s="4" customFormat="1" ht="32.1" customHeight="1" x14ac:dyDescent="0.25">
      <c r="A174" s="37"/>
      <c r="B174" s="39" t="s">
        <v>17</v>
      </c>
      <c r="C174" s="27"/>
      <c r="D174" s="11"/>
      <c r="E174" s="34"/>
      <c r="F174" s="20">
        <f>SUM(F165:F173)</f>
        <v>0</v>
      </c>
      <c r="G174" s="21"/>
    </row>
    <row r="175" spans="1:7" s="4" customFormat="1" ht="32.1" customHeight="1" x14ac:dyDescent="0.25">
      <c r="A175" s="9"/>
      <c r="B175" s="44" t="s">
        <v>169</v>
      </c>
      <c r="C175" s="45"/>
      <c r="D175" s="45"/>
      <c r="E175" s="46"/>
      <c r="F175" s="20">
        <f>SUM(F21,F113,F122,F163,F133,F28,F34,F43,F49,F68,F76,F103,F141,F148,F152,F156,F174)</f>
        <v>0</v>
      </c>
      <c r="G175" s="21"/>
    </row>
  </sheetData>
  <mergeCells count="19">
    <mergeCell ref="B175:E175"/>
    <mergeCell ref="B3:F3"/>
    <mergeCell ref="B22:F22"/>
    <mergeCell ref="B29:F29"/>
    <mergeCell ref="B35:F35"/>
    <mergeCell ref="B44:F44"/>
    <mergeCell ref="B50:F50"/>
    <mergeCell ref="B69:F69"/>
    <mergeCell ref="B77:F77"/>
    <mergeCell ref="B104:F104"/>
    <mergeCell ref="B114:F114"/>
    <mergeCell ref="B123:F123"/>
    <mergeCell ref="B134:F134"/>
    <mergeCell ref="B142:F142"/>
    <mergeCell ref="B149:F149"/>
    <mergeCell ref="B153:F153"/>
    <mergeCell ref="B157:F157"/>
    <mergeCell ref="B164:F164"/>
    <mergeCell ref="A1:F1"/>
  </mergeCells>
  <phoneticPr fontId="11" type="noConversion"/>
  <dataValidations count="1">
    <dataValidation allowBlank="1" showInputMessage="1" sqref="B172:B174 B130:B169" xr:uid="{00000000-0002-0000-0000-000000000000}"/>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9D70B8DAC88446B762ED1AEC1C1331" ma:contentTypeVersion="14" ma:contentTypeDescription="Create a new document." ma:contentTypeScope="" ma:versionID="adbfd0be421e84078d7e1934c6921be3">
  <xsd:schema xmlns:xsd="http://www.w3.org/2001/XMLSchema" xmlns:xs="http://www.w3.org/2001/XMLSchema" xmlns:p="http://schemas.microsoft.com/office/2006/metadata/properties" xmlns:ns2="142a0c86-d00e-45c7-9144-ed8384fd70fb" xmlns:ns3="b098083d-a600-4cfa-8952-0a5c4008bd89" targetNamespace="http://schemas.microsoft.com/office/2006/metadata/properties" ma:root="true" ma:fieldsID="1fe4c3e09c9020c0327628bbe0f73c9c" ns2:_="" ns3:_="">
    <xsd:import namespace="142a0c86-d00e-45c7-9144-ed8384fd70fb"/>
    <xsd:import namespace="b098083d-a600-4cfa-8952-0a5c4008bd8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2a0c86-d00e-45c7-9144-ed8384fd7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098083d-a600-4cfa-8952-0a5c4008bd89"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8e9fea-e046-4758-8fb8-882ea04b5f2d}" ma:internalName="TaxCatchAll" ma:showField="CatchAllData" ma:web="b098083d-a600-4cfa-8952-0a5c4008bd8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42a0c86-d00e-45c7-9144-ed8384fd70fb">
      <Terms xmlns="http://schemas.microsoft.com/office/infopath/2007/PartnerControls"/>
    </lcf76f155ced4ddcb4097134ff3c332f>
    <TaxCatchAll xmlns="b098083d-a600-4cfa-8952-0a5c4008bd89" xsi:nil="true"/>
  </documentManagement>
</p:properties>
</file>

<file path=customXml/itemProps1.xml><?xml version="1.0" encoding="utf-8"?>
<ds:datastoreItem xmlns:ds="http://schemas.openxmlformats.org/officeDocument/2006/customXml" ds:itemID="{0595F236-183B-43DC-ACDC-A8019A405B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2a0c86-d00e-45c7-9144-ed8384fd70fb"/>
    <ds:schemaRef ds:uri="b098083d-a600-4cfa-8952-0a5c4008bd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C9EDB61-89A5-4791-8F33-95F42DECDE7B}">
  <ds:schemaRefs>
    <ds:schemaRef ds:uri="http://schemas.microsoft.com/sharepoint/v3/contenttype/forms"/>
  </ds:schemaRefs>
</ds:datastoreItem>
</file>

<file path=customXml/itemProps3.xml><?xml version="1.0" encoding="utf-8"?>
<ds:datastoreItem xmlns:ds="http://schemas.openxmlformats.org/officeDocument/2006/customXml" ds:itemID="{72CBA811-5E5E-4D87-8A6D-1CCC29E76640}">
  <ds:schemaRefs>
    <ds:schemaRef ds:uri="http://schemas.microsoft.com/office/2006/metadata/properties"/>
    <ds:schemaRef ds:uri="http://schemas.microsoft.com/office/infopath/2007/PartnerControls"/>
    <ds:schemaRef ds:uri="142a0c86-d00e-45c7-9144-ed8384fd70fb"/>
    <ds:schemaRef ds:uri="b098083d-a600-4cfa-8952-0a5c4008bd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water point construction</vt:lpstr>
    </vt:vector>
  </TitlesOfParts>
  <Company>DRC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Kwaji Zirah Yusuf</dc:creator>
  <cp:lastModifiedBy>Betty Pantazidou</cp:lastModifiedBy>
  <dcterms:created xsi:type="dcterms:W3CDTF">2022-04-25T16:49:48Z</dcterms:created>
  <dcterms:modified xsi:type="dcterms:W3CDTF">2022-07-08T14:29:46Z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0x010100B59D70B8DAC88446B762ED1AEC1C1331</vt:lpwstr>
  </property>
</Properties>
</file>